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7"/>
  </bookViews>
  <sheets>
    <sheet name="B.S" sheetId="1" r:id="rId1"/>
    <sheet name="P.L" sheetId="2" r:id="rId2"/>
    <sheet name="C.F" sheetId="3" r:id="rId3"/>
    <sheet name="C.E" sheetId="4" r:id="rId4"/>
    <sheet name="NOTES" sheetId="5" r:id="rId5"/>
    <sheet name="investments" sheetId="6" r:id="rId6"/>
    <sheet name="advances" sheetId="7" r:id="rId7"/>
    <sheet name="contigencies nd related party " sheetId="8" r:id="rId8"/>
  </sheets>
  <definedNames>
    <definedName name="_xlnm.Print_Area" localSheetId="6">'advances'!$A$1:$K$49</definedName>
    <definedName name="_xlnm.Print_Area" localSheetId="0">'B.S'!$A$1:$I$55</definedName>
    <definedName name="_xlnm.Print_Area" localSheetId="3">'C.E'!$A$1:$U$41</definedName>
    <definedName name="_xlnm.Print_Area" localSheetId="2">'C.F'!$A$1:$K$60</definedName>
    <definedName name="_xlnm.Print_Area" localSheetId="7">'contigencies nd related party '!$A$1:$K$54</definedName>
    <definedName name="_xlnm.Print_Area" localSheetId="5">'investments'!$A$1:$K$43</definedName>
    <definedName name="_xlnm.Print_Area" localSheetId="4">'NOTES'!$A$1:$J$50</definedName>
    <definedName name="_xlnm.Print_Area" localSheetId="1">'P.L'!$A$1:$N$63</definedName>
  </definedNames>
  <calcPr fullCalcOnLoad="1"/>
</workbook>
</file>

<file path=xl/sharedStrings.xml><?xml version="1.0" encoding="utf-8"?>
<sst xmlns="http://schemas.openxmlformats.org/spreadsheetml/2006/main" count="321" uniqueCount="241">
  <si>
    <t>THE BANK OF AZAD JAMMU AND KASHMIR</t>
  </si>
  <si>
    <t>STATEMENT OF FINANCIAL POSITION</t>
  </si>
  <si>
    <t>(Un-audited)</t>
  </si>
  <si>
    <t>(Audited)</t>
  </si>
  <si>
    <t>December, 31</t>
  </si>
  <si>
    <t>Notes</t>
  </si>
  <si>
    <t>Rupees in '000</t>
  </si>
  <si>
    <t>September, 30</t>
  </si>
  <si>
    <t>ASSETS</t>
  </si>
  <si>
    <t>Cash and balances with treasury banks</t>
  </si>
  <si>
    <t>Balances with other banks</t>
  </si>
  <si>
    <t>Lendings to financial institution</t>
  </si>
  <si>
    <t>Investments</t>
  </si>
  <si>
    <t>Advances</t>
  </si>
  <si>
    <t>Operating fixed assets</t>
  </si>
  <si>
    <t>Deferred tax assets</t>
  </si>
  <si>
    <t>Other assets</t>
  </si>
  <si>
    <t>LIABILITIES</t>
  </si>
  <si>
    <t>Bills payable</t>
  </si>
  <si>
    <t xml:space="preserve">Borrowings </t>
  </si>
  <si>
    <t>Deposits and other accounts</t>
  </si>
  <si>
    <t>Sub-ordinated loans</t>
  </si>
  <si>
    <t>Liabilities against assets subject to finance lease</t>
  </si>
  <si>
    <t>Deferred tax liabilities</t>
  </si>
  <si>
    <t>Deferred Government grant</t>
  </si>
  <si>
    <t>Other liabilities</t>
  </si>
  <si>
    <t>NET ASSETS</t>
  </si>
  <si>
    <t>REPRESENTED BY</t>
  </si>
  <si>
    <t>Share capital</t>
  </si>
  <si>
    <t>Reserves</t>
  </si>
  <si>
    <t>Unappropriated profit</t>
  </si>
  <si>
    <t>Surplus/ (deficit) on revaluation of assets - net</t>
  </si>
  <si>
    <t>CONTINGENCIES AND COMMITMENTS</t>
  </si>
  <si>
    <t>PROFIT AND LOSS ACCOUNT</t>
  </si>
  <si>
    <t>Mark-up / return / interest earned</t>
  </si>
  <si>
    <t xml:space="preserve">Mark-up / return / interest expensed </t>
  </si>
  <si>
    <t>Net mark-up / interest income</t>
  </si>
  <si>
    <t>Impairment loss on available for sale investments</t>
  </si>
  <si>
    <t>Bad debts written off directly</t>
  </si>
  <si>
    <t>Net mark-up / interest income after provisions</t>
  </si>
  <si>
    <t>NON MARK-UP / INTEREST INCOME</t>
  </si>
  <si>
    <t>Fee, commission and brokerage income</t>
  </si>
  <si>
    <t>Dividend income</t>
  </si>
  <si>
    <t>Income from dealing in foreign currencies</t>
  </si>
  <si>
    <t>Gain on sale of securities - net</t>
  </si>
  <si>
    <t>Unrealized gain / (loss) on revaluation of investments  classified as held for trading</t>
  </si>
  <si>
    <t>Other income</t>
  </si>
  <si>
    <t>Total non-markup / interest income</t>
  </si>
  <si>
    <t>NON MARK-UP / INTEREST EXPENSES</t>
  </si>
  <si>
    <t>Administrative expenses</t>
  </si>
  <si>
    <t>Other provisions / write offs</t>
  </si>
  <si>
    <t>Other charges</t>
  </si>
  <si>
    <t>Total non-markup / interest expenses</t>
  </si>
  <si>
    <t>Extraordinary / unusual items</t>
  </si>
  <si>
    <t>PROFIT BEFORE TAXATION</t>
  </si>
  <si>
    <t>Taxation – current</t>
  </si>
  <si>
    <r>
      <t>Taxation</t>
    </r>
    <r>
      <rPr>
        <sz val="12"/>
        <rFont val="Arial"/>
        <family val="2"/>
      </rPr>
      <t xml:space="preserve"> – prior years</t>
    </r>
  </si>
  <si>
    <r>
      <t>Taxation</t>
    </r>
    <r>
      <rPr>
        <sz val="12"/>
        <rFont val="Arial"/>
        <family val="2"/>
      </rPr>
      <t xml:space="preserve"> – deferred</t>
    </r>
  </si>
  <si>
    <t>PROFIT AFTER TAXATION</t>
  </si>
  <si>
    <t>Unappropriated profit brought forward</t>
  </si>
  <si>
    <t>Profit available for appropriation</t>
  </si>
  <si>
    <t xml:space="preserve">Basic/ diluted earnings per share - Rupees </t>
  </si>
  <si>
    <t xml:space="preserve">For the </t>
  </si>
  <si>
    <t>(Un-Audited)</t>
  </si>
  <si>
    <t>Quarter</t>
  </si>
  <si>
    <t>Nine Months</t>
  </si>
  <si>
    <t>September 30,</t>
  </si>
  <si>
    <t xml:space="preserve">ended </t>
  </si>
  <si>
    <t>NOTES TO THE FINANCIAL STATEMENTS</t>
  </si>
  <si>
    <t>1.</t>
  </si>
  <si>
    <t>STATUS AND NATURE OF BUSINESS</t>
  </si>
  <si>
    <t>The Bank of Azad Jammu and Kashmir (the Bank) was established under the Bank of Azad Jammu and Kashmir Act, 2005 (the Act) and is principally engaged in commercial banking and related services as a non-scheduled bank in Azad Jammu and Kashmir State. The Head Office of the Bank is situated at Bank Square, Chatter, Muzaffarabad, Azad Jammu and Kashmir. The Government of Azad Jammu and Kashmir holds directly and indirectly Bank's entire share capital at the end of  the period.</t>
  </si>
  <si>
    <t>2.</t>
  </si>
  <si>
    <t>BASIS OF PRESENTATION</t>
  </si>
  <si>
    <t>These financial statements have been presented in accordance with the requirements of format prescribed by the State Bank of Pakistan's BSD Circular No 4 dated February 17, 2006, except for disclosures required in BSD Circular No 1 of 2009 dated January 6, 2009. Such disclosures have not been given since the Bank is in the initial phase and due to lack of basic infrastructure relating to Information Technology required for the purpose of calculation of Capital Adequacy Ratio and other related disclosures required under BASEL II.</t>
  </si>
  <si>
    <t>3.</t>
  </si>
  <si>
    <t>STATEMENT OF COMPLIANCE</t>
  </si>
  <si>
    <t>These financial statements have been prepared in accordance with the requirements of The Bank of Azad Jammu and Kashmir Act, 2005 and its Bye-Laws 2007 and are in accordance with the approved accounting standards as applicable in Pakistan.  Bye-Laws 2007 require that the Balance Sheet and Profit and Loss Account of the Bank shall be drawn up in conformity with the Rules and Regulations of the State Bank of Pakistan and Section 34 of the Banking Companies Ordinance, 1962.</t>
  </si>
  <si>
    <t>4.</t>
  </si>
  <si>
    <t>BASIS OF MEASUREMENTS</t>
  </si>
  <si>
    <t xml:space="preserve">These financial statements have been prepared under the historical cost convention as modified for certain investments which are shown at revalued amounts. </t>
  </si>
  <si>
    <t>5.</t>
  </si>
  <si>
    <t>SUMMARY OF SIGNIFICANT ACCOUNTING POLICIES</t>
  </si>
  <si>
    <t>CASH FLOW STATEMENT</t>
  </si>
  <si>
    <t xml:space="preserve"> </t>
  </si>
  <si>
    <t>Rupees '000</t>
  </si>
  <si>
    <t>CASH FLOW FROM OPERATING ACTIVITIES</t>
  </si>
  <si>
    <t xml:space="preserve">Profit before taxation </t>
  </si>
  <si>
    <t>Less: Dividend</t>
  </si>
  <si>
    <t>Adjustment for non-cash charges</t>
  </si>
  <si>
    <t xml:space="preserve">Depreciation </t>
  </si>
  <si>
    <t>Provision for impairment in the value of investment</t>
  </si>
  <si>
    <t>(Increase) / decrease in operating assets</t>
  </si>
  <si>
    <t>Lending to financial Institution</t>
  </si>
  <si>
    <t xml:space="preserve">Advances </t>
  </si>
  <si>
    <t xml:space="preserve">Other assets </t>
  </si>
  <si>
    <t>Increase / (decrease) in operating liabilities</t>
  </si>
  <si>
    <t>Deposits</t>
  </si>
  <si>
    <t>Other liabilities (excluding current taxation)</t>
  </si>
  <si>
    <t xml:space="preserve">Less : Tax Paid </t>
  </si>
  <si>
    <t>Net cash inflow from operating activities</t>
  </si>
  <si>
    <t>CASH FLOW FROM INVESTING ACTIVITIES</t>
  </si>
  <si>
    <t>Net Investment in avaiable for sale securities</t>
  </si>
  <si>
    <t>Net Investment in Held for maturities securities</t>
  </si>
  <si>
    <t>Dividend Income</t>
  </si>
  <si>
    <t>Investment in Operating Fixed Assets</t>
  </si>
  <si>
    <t>Net Cash Outflow from Financing Activities</t>
  </si>
  <si>
    <t>INCREASE IN CASH AND CASH EQUIVALENTS</t>
  </si>
  <si>
    <t xml:space="preserve">Cash and cash equivalents at beginning of the period </t>
  </si>
  <si>
    <t xml:space="preserve">Cash and cash equivalents at end of the period </t>
  </si>
  <si>
    <t xml:space="preserve">Managing Director </t>
  </si>
  <si>
    <t xml:space="preserve">Director </t>
  </si>
  <si>
    <t>6.</t>
  </si>
  <si>
    <t>INVESTMENTS</t>
  </si>
  <si>
    <t>Investment by types</t>
  </si>
  <si>
    <t>Held by</t>
  </si>
  <si>
    <t xml:space="preserve">Given as </t>
  </si>
  <si>
    <t>Total</t>
  </si>
  <si>
    <t>Bank</t>
  </si>
  <si>
    <t>Colletral</t>
  </si>
  <si>
    <t>Rupees in "000"</t>
  </si>
  <si>
    <t>Available for sale securities</t>
  </si>
  <si>
    <t xml:space="preserve">Alfalah GHP Income Multiplier Fund </t>
  </si>
  <si>
    <t>Held to Maturity Securities</t>
  </si>
  <si>
    <t>Term Finance Certificates</t>
  </si>
  <si>
    <t>Pak Arab Fertilizers Limited</t>
  </si>
  <si>
    <t>PACE Pakistan Limited</t>
  </si>
  <si>
    <t>Pakistan Mobile Communications (Pvt) Limited</t>
  </si>
  <si>
    <t>Mutual Funds</t>
  </si>
  <si>
    <t xml:space="preserve">JS Capital Protected Fund </t>
  </si>
  <si>
    <t>Investment at Cost</t>
  </si>
  <si>
    <t>for sale securities-net</t>
  </si>
  <si>
    <t>Total Investment at market Value</t>
  </si>
  <si>
    <t>December 31,</t>
  </si>
  <si>
    <t>Audited)</t>
  </si>
  <si>
    <t>Rupees  in "000"</t>
  </si>
  <si>
    <t>7.</t>
  </si>
  <si>
    <t>ADVANCES</t>
  </si>
  <si>
    <t xml:space="preserve">Consumer Finance </t>
  </si>
  <si>
    <t xml:space="preserve">         Car finance</t>
  </si>
  <si>
    <t xml:space="preserve">         Finance against salary</t>
  </si>
  <si>
    <t xml:space="preserve">         Personal Loans</t>
  </si>
  <si>
    <t>Running finance</t>
  </si>
  <si>
    <t>Demand finance</t>
  </si>
  <si>
    <t>House finance</t>
  </si>
  <si>
    <t>Staff  finance</t>
  </si>
  <si>
    <t xml:space="preserve">Advances Gross </t>
  </si>
  <si>
    <t>Provision for non performing advances</t>
  </si>
  <si>
    <t>Advances net of Provision</t>
  </si>
  <si>
    <t>8.1</t>
  </si>
  <si>
    <t>Commitments to extend credit</t>
  </si>
  <si>
    <t>8.2</t>
  </si>
  <si>
    <t>Bills for collection</t>
  </si>
  <si>
    <t>Bills for collection represent bills drawn on various financial institutions  on behalf of Bank's customers. These are accepted by the Bank as an agent and the Bank does not carry any credit risk in respect of these bills.</t>
  </si>
  <si>
    <t>9.</t>
  </si>
  <si>
    <t>RELATED PARTY TRANSACTIONS</t>
  </si>
  <si>
    <t>9.1</t>
  </si>
  <si>
    <t>Parties are considered to be related if one party has the ability to control the other party or exercise significant influence over the other party in making financial or operating decisions. The Government of Azad Jammu and Kashmir holds directly and indirectly bank's entire share capital at the Quarter end, therefore all of its departments are related parties of the Bank. Also the bank has related party relationship with its directors,key managment personnel,entities over which the directors are able to excercise significant influence.</t>
  </si>
  <si>
    <t>9.2</t>
  </si>
  <si>
    <t>Details of transactions with related parties and balances with them at the end of the period were as follows:-</t>
  </si>
  <si>
    <t xml:space="preserve">Deposit Outstanding </t>
  </si>
  <si>
    <t>Mark-up/return/interest Expensed on Deposits</t>
  </si>
  <si>
    <t>Mark-up/return/interest payable on Deposits</t>
  </si>
  <si>
    <t>10.</t>
  </si>
  <si>
    <t>DATE OF AUTHORIZATION</t>
  </si>
  <si>
    <t>Transaction related Contingent Liabilities (Guarantee)</t>
  </si>
  <si>
    <t xml:space="preserve">General Provision against Consumer Finance </t>
  </si>
  <si>
    <t>Add:- Surplus on revaluation of available</t>
  </si>
  <si>
    <t>Provision against Non-Performing Loans</t>
  </si>
  <si>
    <t>Provision against Non-Perforning Loans</t>
  </si>
  <si>
    <t>Fixed Assets written off</t>
  </si>
  <si>
    <t>Amortization of deferred government grant</t>
  </si>
  <si>
    <t xml:space="preserve">The annexed notes 1 to 10 form an integral part of these financial statements.  </t>
  </si>
  <si>
    <t>7.1</t>
  </si>
  <si>
    <t>Particulars of provision against loans and advances</t>
  </si>
  <si>
    <t>Opening Balance</t>
  </si>
  <si>
    <t>Charge for the period</t>
  </si>
  <si>
    <t>Reversal for the period</t>
  </si>
  <si>
    <t>Amount written off</t>
  </si>
  <si>
    <t>Closing Balance</t>
  </si>
  <si>
    <t>Specific</t>
  </si>
  <si>
    <t>General</t>
  </si>
  <si>
    <t>Classified Advances</t>
  </si>
  <si>
    <t>Domistic</t>
  </si>
  <si>
    <t>Overseas</t>
  </si>
  <si>
    <t>Provision</t>
  </si>
  <si>
    <t>required</t>
  </si>
  <si>
    <t>Substandard</t>
  </si>
  <si>
    <t>Doubtful</t>
  </si>
  <si>
    <t>Loss</t>
  </si>
  <si>
    <t>7.2</t>
  </si>
  <si>
    <t>Provision against lending to financial institutions</t>
  </si>
  <si>
    <t xml:space="preserve">Alfalah GHP Cash  Fund </t>
  </si>
  <si>
    <t>NAFA Asset Allocation Fund</t>
  </si>
  <si>
    <t>NIT(U)</t>
  </si>
  <si>
    <t>NIT(Govt. Securities Fund)</t>
  </si>
  <si>
    <t>Pak Income Enhancement Fund(Arif Habib)</t>
  </si>
  <si>
    <t>Pak Cash Management  Fund(Arif Habib)</t>
  </si>
  <si>
    <t>Askari  Income Fund</t>
  </si>
  <si>
    <t>Pak Oman Advantage Islamic Income Fund</t>
  </si>
  <si>
    <t>Pak Oman Govt. Securities Fund</t>
  </si>
  <si>
    <t>Margin Financing</t>
  </si>
  <si>
    <t>-</t>
  </si>
  <si>
    <t>KASB Cash Fund</t>
  </si>
  <si>
    <t>HBL Money Market Fund</t>
  </si>
  <si>
    <t>Micro Enterprises Loans</t>
  </si>
  <si>
    <t>Provision against Investment</t>
  </si>
  <si>
    <t>(un-Audited)</t>
  </si>
  <si>
    <t>Held</t>
  </si>
  <si>
    <t>Advance against issue of share</t>
  </si>
  <si>
    <t>FOR THE NINE MONTHS PERIOD ENDED SEPTEMBER 30, 2013</t>
  </si>
  <si>
    <t>AS AT SEPTEMBER 30, 2013</t>
  </si>
  <si>
    <t>December 31,2012 ( Audited)</t>
  </si>
  <si>
    <t>AKD CASH FUND</t>
  </si>
  <si>
    <t>Fasal Money Market</t>
  </si>
  <si>
    <t>Student loan</t>
  </si>
  <si>
    <t>Gold Loan</t>
  </si>
  <si>
    <t>Advances-agriculture</t>
  </si>
  <si>
    <t>MCB dynamic plus fund</t>
  </si>
  <si>
    <t>UBL liqvidity Fund</t>
  </si>
  <si>
    <t>NIT Income Fund</t>
  </si>
  <si>
    <t>Advance Against Issue of Shares</t>
  </si>
  <si>
    <t>Statutory reserve</t>
  </si>
  <si>
    <t>Balance as at January 1, 2012- (Audited)</t>
  </si>
  <si>
    <t>Bonus shares issued subsequent to year ended December 31, 2011</t>
  </si>
  <si>
    <t>Balance as at December 31, 2012 - (Audited)</t>
  </si>
  <si>
    <t>June 30,</t>
  </si>
  <si>
    <t>Provision for current tax represents the expected tax payable on the taxable profit for the period using tax rates applicable at the date of statement of financial position and any adjustment to tax payable for previous periods.</t>
  </si>
  <si>
    <t>Net profit for the year ended December 31, 2012</t>
  </si>
  <si>
    <t>Net profit for nine months ended Septermber 30, 2013</t>
  </si>
  <si>
    <t>The Bank has 52 branches (December 2012:  52 branches) in Azad Jammu and Kashmir.</t>
  </si>
  <si>
    <t xml:space="preserve">The accounting policies adopted in the preparation of these financial statements are the same as applied in the preparation of the financial statements of the bank for the year ended December 31, 2012.   </t>
  </si>
  <si>
    <t>September 30,2013 ( Un Audited)</t>
  </si>
  <si>
    <t>FOR THE NINE MONTHS ENDED SEPTEMBER 30, 2013</t>
  </si>
  <si>
    <t xml:space="preserve"> STATEMENT OF CHANGES IN EQUITY</t>
  </si>
  <si>
    <t xml:space="preserve"> Issue of Share Capital</t>
  </si>
  <si>
    <t>Balance as at September 30, 2013 - (Un-audited)</t>
  </si>
  <si>
    <t xml:space="preserve">The annexed notes 1 to 10 form an integral part of these condensed interim financial statements. </t>
  </si>
  <si>
    <t>Advances include Rs. 26,669 thousand which have been placed under non-performing status as detailed below:</t>
  </si>
  <si>
    <t>Bonus shares issued @15%</t>
  </si>
  <si>
    <t>These financial statements were authorised for issue by the Board of Directors of the Bank on November 13, 2013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</si>
</sst>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00_-;\-* #,##0.00_-;_-* &quot;-&quot;??_-;_-@_-"/>
    <numFmt numFmtId="167" formatCode="_(* #,##0.0_);_(* \(#,##0.0\);_(* &quot;-&quot;??_);_(@_)"/>
    <numFmt numFmtId="168" formatCode="0.0"/>
    <numFmt numFmtId="169" formatCode="[$-409]dddd\,\ mmmm\ dd\,\ yyyy"/>
    <numFmt numFmtId="170" formatCode="[$-409]mmmm\ d\,\ yyyy;@"/>
    <numFmt numFmtId="171" formatCode="00000"/>
  </numFmts>
  <fonts count="55">
    <font>
      <sz val="10"/>
      <name val="Arial"/>
      <family val="0"/>
    </font>
    <font>
      <b/>
      <sz val="12"/>
      <color indexed="8"/>
      <name val="Arial"/>
      <family val="2"/>
    </font>
    <font>
      <sz val="10"/>
      <color indexed="8"/>
      <name val="MS Sans Serif"/>
      <family val="2"/>
    </font>
    <font>
      <sz val="12"/>
      <color indexed="8"/>
      <name val="Arial"/>
      <family val="2"/>
    </font>
    <font>
      <sz val="12"/>
      <name val="Arial"/>
      <family val="2"/>
    </font>
    <font>
      <b/>
      <sz val="10"/>
      <name val="Arial"/>
      <family val="2"/>
    </font>
    <font>
      <b/>
      <sz val="12"/>
      <name val="Arial"/>
      <family val="2"/>
    </font>
    <font>
      <sz val="12"/>
      <color indexed="9"/>
      <name val="Arial"/>
      <family val="2"/>
    </font>
    <font>
      <b/>
      <sz val="11"/>
      <color indexed="8"/>
      <name val="Arial"/>
      <family val="2"/>
    </font>
    <font>
      <sz val="11"/>
      <color indexed="8"/>
      <name val="Arial"/>
      <family val="2"/>
    </font>
    <font>
      <sz val="12"/>
      <name val="Times New Roman"/>
      <family val="1"/>
    </font>
    <font>
      <b/>
      <sz val="12.6"/>
      <color indexed="8"/>
      <name val="Arial"/>
      <family val="2"/>
    </font>
    <font>
      <sz val="12.5"/>
      <name val="Arial"/>
      <family val="2"/>
    </font>
    <font>
      <sz val="8"/>
      <name val="Arial"/>
      <family val="2"/>
    </font>
    <font>
      <sz val="11"/>
      <name val="Arial"/>
      <family val="2"/>
    </font>
    <font>
      <i/>
      <sz val="11"/>
      <color indexed="8"/>
      <name val="Arial"/>
      <family val="2"/>
    </font>
    <font>
      <b/>
      <sz val="11"/>
      <name val="Arial"/>
      <family val="2"/>
    </font>
    <font>
      <i/>
      <sz val="11"/>
      <name val="Arial"/>
      <family val="2"/>
    </font>
    <font>
      <i/>
      <sz val="10"/>
      <name val="Arial"/>
      <family val="2"/>
    </font>
    <font>
      <sz val="12"/>
      <color indexed="10"/>
      <name val="Arial"/>
      <family val="2"/>
    </font>
    <font>
      <b/>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double"/>
    </border>
    <border>
      <left>
        <color indexed="63"/>
      </left>
      <right>
        <color indexed="63"/>
      </right>
      <top>
        <color indexed="63"/>
      </top>
      <bottom style="double"/>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37" fontId="10" fillId="32" borderId="0">
      <alignment/>
      <protection/>
    </xf>
    <xf numFmtId="0" fontId="0" fillId="33"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56">
    <xf numFmtId="0" fontId="0" fillId="0" borderId="0" xfId="0" applyAlignment="1">
      <alignment/>
    </xf>
    <xf numFmtId="0" fontId="1" fillId="0" borderId="0" xfId="58" applyNumberFormat="1" applyFont="1" applyFill="1" applyBorder="1" applyAlignment="1" applyProtection="1">
      <alignment/>
      <protection/>
    </xf>
    <xf numFmtId="0" fontId="3" fillId="0" borderId="0" xfId="58" applyNumberFormat="1" applyFont="1" applyFill="1" applyBorder="1" applyAlignment="1" applyProtection="1">
      <alignment/>
      <protection/>
    </xf>
    <xf numFmtId="0" fontId="3" fillId="0" borderId="0" xfId="58" applyNumberFormat="1" applyFont="1" applyFill="1" applyBorder="1" applyAlignment="1" applyProtection="1">
      <alignment horizontal="center"/>
      <protection/>
    </xf>
    <xf numFmtId="0" fontId="4" fillId="0" borderId="0" xfId="0" applyFont="1" applyAlignment="1">
      <alignment/>
    </xf>
    <xf numFmtId="0" fontId="1" fillId="0" borderId="0" xfId="58" applyNumberFormat="1" applyFont="1" applyFill="1" applyBorder="1" applyAlignment="1" applyProtection="1">
      <alignment horizontal="center"/>
      <protection/>
    </xf>
    <xf numFmtId="0" fontId="5" fillId="0" borderId="0" xfId="0" applyFont="1" applyAlignment="1">
      <alignment/>
    </xf>
    <xf numFmtId="0" fontId="4" fillId="0" borderId="0" xfId="0" applyFont="1" applyAlignment="1">
      <alignment horizontal="center"/>
    </xf>
    <xf numFmtId="0" fontId="1" fillId="0" borderId="0" xfId="60" applyNumberFormat="1" applyFont="1" applyFill="1" applyBorder="1" applyAlignment="1" applyProtection="1">
      <alignment/>
      <protection/>
    </xf>
    <xf numFmtId="0" fontId="3" fillId="0" borderId="0" xfId="60" applyNumberFormat="1" applyFont="1" applyFill="1" applyBorder="1" applyAlignment="1" applyProtection="1">
      <alignment/>
      <protection/>
    </xf>
    <xf numFmtId="164" fontId="3" fillId="0" borderId="0" xfId="42" applyNumberFormat="1" applyFont="1" applyFill="1" applyBorder="1" applyAlignment="1" applyProtection="1">
      <alignment/>
      <protection/>
    </xf>
    <xf numFmtId="0" fontId="4" fillId="0" borderId="0" xfId="60" applyNumberFormat="1" applyFont="1" applyFill="1" applyBorder="1" applyAlignment="1" applyProtection="1">
      <alignment/>
      <protection/>
    </xf>
    <xf numFmtId="164" fontId="3" fillId="0" borderId="10" xfId="42" applyNumberFormat="1" applyFont="1" applyFill="1" applyBorder="1" applyAlignment="1" applyProtection="1">
      <alignment/>
      <protection/>
    </xf>
    <xf numFmtId="0" fontId="6"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1" fillId="0" borderId="0" xfId="0" applyFont="1" applyAlignment="1">
      <alignment vertical="top"/>
    </xf>
    <xf numFmtId="0" fontId="7" fillId="0" borderId="0" xfId="0" applyFont="1" applyAlignment="1">
      <alignment vertical="center"/>
    </xf>
    <xf numFmtId="0" fontId="0" fillId="0" borderId="0" xfId="0" applyAlignment="1">
      <alignment vertical="top" wrapText="1"/>
    </xf>
    <xf numFmtId="0" fontId="8" fillId="0" borderId="11" xfId="58" applyNumberFormat="1" applyFont="1" applyFill="1" applyBorder="1" applyAlignment="1" applyProtection="1">
      <alignment horizontal="center"/>
      <protection/>
    </xf>
    <xf numFmtId="0" fontId="9" fillId="0" borderId="0" xfId="60" applyNumberFormat="1" applyFont="1" applyFill="1" applyBorder="1" applyAlignment="1" applyProtection="1">
      <alignment/>
      <protection/>
    </xf>
    <xf numFmtId="0" fontId="8" fillId="0" borderId="12" xfId="58" applyNumberFormat="1" applyFont="1" applyFill="1" applyBorder="1" applyAlignment="1" applyProtection="1">
      <alignment horizontal="center"/>
      <protection/>
    </xf>
    <xf numFmtId="164" fontId="0" fillId="0" borderId="0" xfId="42" applyNumberFormat="1" applyFont="1" applyAlignment="1">
      <alignment/>
    </xf>
    <xf numFmtId="164" fontId="4" fillId="0" borderId="0" xfId="42" applyNumberFormat="1" applyFont="1" applyAlignment="1">
      <alignment/>
    </xf>
    <xf numFmtId="164" fontId="3" fillId="0" borderId="13" xfId="42" applyNumberFormat="1" applyFont="1" applyFill="1" applyBorder="1" applyAlignment="1" applyProtection="1">
      <alignment/>
      <protection/>
    </xf>
    <xf numFmtId="164" fontId="3" fillId="0" borderId="11" xfId="42" applyNumberFormat="1" applyFont="1" applyFill="1" applyBorder="1" applyAlignment="1" applyProtection="1">
      <alignment/>
      <protection/>
    </xf>
    <xf numFmtId="164" fontId="3" fillId="0" borderId="14" xfId="42" applyNumberFormat="1" applyFont="1" applyFill="1" applyBorder="1" applyAlignment="1" applyProtection="1">
      <alignment/>
      <protection/>
    </xf>
    <xf numFmtId="164" fontId="3" fillId="0" borderId="12" xfId="42" applyNumberFormat="1" applyFont="1" applyFill="1" applyBorder="1" applyAlignment="1" applyProtection="1">
      <alignment/>
      <protection/>
    </xf>
    <xf numFmtId="164" fontId="4" fillId="0" borderId="10" xfId="42" applyNumberFormat="1" applyFont="1" applyBorder="1" applyAlignment="1">
      <alignment/>
    </xf>
    <xf numFmtId="164" fontId="3" fillId="0" borderId="0" xfId="60" applyNumberFormat="1" applyFont="1" applyFill="1" applyBorder="1" applyAlignment="1" applyProtection="1">
      <alignment/>
      <protection/>
    </xf>
    <xf numFmtId="164" fontId="4" fillId="0" borderId="0" xfId="42" applyNumberFormat="1" applyFont="1" applyBorder="1" applyAlignment="1">
      <alignment/>
    </xf>
    <xf numFmtId="164" fontId="1" fillId="0" borderId="0" xfId="60" applyNumberFormat="1" applyFont="1" applyFill="1" applyBorder="1" applyAlignment="1" applyProtection="1">
      <alignment/>
      <protection/>
    </xf>
    <xf numFmtId="0" fontId="6" fillId="0" borderId="0" xfId="0" applyFont="1" applyAlignment="1">
      <alignment/>
    </xf>
    <xf numFmtId="164" fontId="6" fillId="0" borderId="0" xfId="42" applyNumberFormat="1" applyFont="1" applyAlignment="1">
      <alignment/>
    </xf>
    <xf numFmtId="164" fontId="6" fillId="0" borderId="15" xfId="42" applyNumberFormat="1" applyFont="1" applyBorder="1" applyAlignment="1">
      <alignment/>
    </xf>
    <xf numFmtId="0" fontId="1" fillId="0" borderId="0" xfId="59" applyNumberFormat="1" applyFont="1" applyFill="1" applyBorder="1" applyAlignment="1" applyProtection="1">
      <alignment/>
      <protection/>
    </xf>
    <xf numFmtId="0" fontId="3" fillId="0" borderId="0" xfId="59" applyNumberFormat="1" applyFont="1" applyFill="1" applyBorder="1" applyAlignment="1" applyProtection="1">
      <alignment/>
      <protection/>
    </xf>
    <xf numFmtId="0" fontId="0" fillId="0" borderId="0" xfId="0" applyFont="1" applyAlignment="1">
      <alignment/>
    </xf>
    <xf numFmtId="49" fontId="6" fillId="0" borderId="0" xfId="56" applyNumberFormat="1" applyFont="1" applyFill="1" applyBorder="1" applyAlignment="1">
      <alignment horizontal="left"/>
      <protection/>
    </xf>
    <xf numFmtId="166" fontId="3" fillId="0" borderId="0" xfId="44" applyFont="1" applyFill="1" applyBorder="1" applyAlignment="1" applyProtection="1">
      <alignment/>
      <protection/>
    </xf>
    <xf numFmtId="165" fontId="3" fillId="0" borderId="0" xfId="44" applyNumberFormat="1" applyFont="1" applyFill="1" applyBorder="1" applyAlignment="1" applyProtection="1">
      <alignment/>
      <protection/>
    </xf>
    <xf numFmtId="0" fontId="4" fillId="0" borderId="0" xfId="0" applyFont="1" applyBorder="1" applyAlignment="1">
      <alignment/>
    </xf>
    <xf numFmtId="0" fontId="4" fillId="0" borderId="0" xfId="0" applyFont="1" applyAlignment="1" quotePrefix="1">
      <alignment/>
    </xf>
    <xf numFmtId="0" fontId="4" fillId="0" borderId="0" xfId="0" applyFont="1" applyAlignment="1">
      <alignment horizontal="left" vertical="top"/>
    </xf>
    <xf numFmtId="0" fontId="4" fillId="0" borderId="0" xfId="0" applyFont="1" applyAlignment="1">
      <alignment horizontal="justify" vertical="top" wrapText="1"/>
    </xf>
    <xf numFmtId="0" fontId="4" fillId="0" borderId="0" xfId="0" applyFont="1" applyAlignment="1" quotePrefix="1">
      <alignment horizontal="left"/>
    </xf>
    <xf numFmtId="0" fontId="4" fillId="0" borderId="0" xfId="56" applyFont="1" applyFill="1" applyBorder="1" applyAlignment="1">
      <alignment horizontal="justify" vertical="top" wrapText="1"/>
      <protection/>
    </xf>
    <xf numFmtId="0" fontId="4" fillId="0" borderId="0" xfId="0" applyFont="1" applyAlignment="1">
      <alignment vertical="center" wrapText="1"/>
    </xf>
    <xf numFmtId="0" fontId="14" fillId="0" borderId="0" xfId="0" applyFont="1" applyAlignment="1">
      <alignment/>
    </xf>
    <xf numFmtId="0" fontId="8" fillId="0" borderId="14" xfId="58" applyNumberFormat="1" applyFont="1" applyFill="1" applyBorder="1" applyAlignment="1" applyProtection="1" quotePrefix="1">
      <alignment horizontal="center"/>
      <protection/>
    </xf>
    <xf numFmtId="0" fontId="15" fillId="0" borderId="0" xfId="59" applyNumberFormat="1" applyFont="1" applyFill="1" applyBorder="1" applyAlignment="1" applyProtection="1">
      <alignment/>
      <protection/>
    </xf>
    <xf numFmtId="165" fontId="3" fillId="0" borderId="13" xfId="44" applyNumberFormat="1" applyFont="1" applyFill="1" applyBorder="1" applyAlignment="1" applyProtection="1">
      <alignment/>
      <protection/>
    </xf>
    <xf numFmtId="165" fontId="3" fillId="0" borderId="0" xfId="59" applyNumberFormat="1" applyFont="1" applyFill="1" applyBorder="1" applyAlignment="1" applyProtection="1">
      <alignment/>
      <protection/>
    </xf>
    <xf numFmtId="0" fontId="3" fillId="0" borderId="0" xfId="59" applyNumberFormat="1" applyFont="1" applyFill="1" applyBorder="1" applyAlignment="1" applyProtection="1">
      <alignment horizontal="left" indent="1"/>
      <protection/>
    </xf>
    <xf numFmtId="41" fontId="3" fillId="0" borderId="12" xfId="44" applyNumberFormat="1" applyFont="1" applyFill="1" applyBorder="1" applyAlignment="1" applyProtection="1">
      <alignment/>
      <protection/>
    </xf>
    <xf numFmtId="41" fontId="3" fillId="0" borderId="0" xfId="44" applyNumberFormat="1" applyFont="1" applyFill="1" applyBorder="1" applyAlignment="1" applyProtection="1">
      <alignment/>
      <protection/>
    </xf>
    <xf numFmtId="164" fontId="3" fillId="0" borderId="11" xfId="44" applyNumberFormat="1" applyFont="1" applyFill="1" applyBorder="1" applyAlignment="1" applyProtection="1">
      <alignment/>
      <protection/>
    </xf>
    <xf numFmtId="165" fontId="3" fillId="0" borderId="14" xfId="44" applyNumberFormat="1" applyFont="1" applyFill="1" applyBorder="1" applyAlignment="1" applyProtection="1">
      <alignment/>
      <protection/>
    </xf>
    <xf numFmtId="164" fontId="4" fillId="0" borderId="12" xfId="0" applyNumberFormat="1" applyFont="1" applyBorder="1" applyAlignment="1">
      <alignment/>
    </xf>
    <xf numFmtId="164" fontId="3" fillId="0" borderId="14" xfId="44" applyNumberFormat="1" applyFont="1" applyFill="1" applyBorder="1" applyAlignment="1" applyProtection="1">
      <alignment/>
      <protection/>
    </xf>
    <xf numFmtId="164" fontId="3" fillId="0" borderId="12" xfId="44" applyNumberFormat="1" applyFont="1" applyFill="1" applyBorder="1" applyAlignment="1" applyProtection="1">
      <alignment/>
      <protection/>
    </xf>
    <xf numFmtId="164" fontId="3" fillId="0" borderId="0" xfId="44" applyNumberFormat="1" applyFont="1" applyFill="1" applyBorder="1" applyAlignment="1" applyProtection="1">
      <alignment/>
      <protection/>
    </xf>
    <xf numFmtId="165" fontId="3" fillId="0" borderId="15" xfId="44" applyNumberFormat="1" applyFont="1" applyFill="1" applyBorder="1" applyAlignment="1" applyProtection="1">
      <alignment/>
      <protection/>
    </xf>
    <xf numFmtId="0" fontId="3" fillId="0" borderId="0" xfId="59" applyNumberFormat="1" applyFont="1" applyFill="1" applyBorder="1" applyAlignment="1" applyProtection="1">
      <alignment horizontal="center"/>
      <protection/>
    </xf>
    <xf numFmtId="165" fontId="4" fillId="0" borderId="0" xfId="0" applyNumberFormat="1" applyFont="1" applyBorder="1" applyAlignment="1">
      <alignment/>
    </xf>
    <xf numFmtId="37" fontId="4" fillId="0" borderId="0" xfId="62" applyNumberFormat="1" applyFont="1" applyFill="1" applyBorder="1">
      <alignment/>
      <protection/>
    </xf>
    <xf numFmtId="0" fontId="4" fillId="0" borderId="0" xfId="0" applyFont="1" applyBorder="1" applyAlignment="1">
      <alignment horizontal="left"/>
    </xf>
    <xf numFmtId="0" fontId="4" fillId="0" borderId="0" xfId="0" applyFont="1" applyBorder="1" applyAlignment="1">
      <alignment horizontal="center"/>
    </xf>
    <xf numFmtId="0" fontId="3" fillId="0" borderId="0" xfId="0" applyFont="1" applyAlignment="1">
      <alignment horizontal="left" vertical="center"/>
    </xf>
    <xf numFmtId="164" fontId="16" fillId="0" borderId="0" xfId="42" applyNumberFormat="1" applyFont="1" applyFill="1" applyBorder="1" applyAlignment="1">
      <alignment horizontal="left"/>
    </xf>
    <xf numFmtId="164" fontId="17" fillId="0" borderId="0" xfId="42" applyNumberFormat="1" applyFont="1" applyFill="1" applyBorder="1" applyAlignment="1">
      <alignment horizontal="left"/>
    </xf>
    <xf numFmtId="164" fontId="17" fillId="0" borderId="0" xfId="42" applyNumberFormat="1" applyFont="1" applyFill="1" applyAlignment="1">
      <alignment horizontal="center"/>
    </xf>
    <xf numFmtId="164" fontId="14" fillId="0" borderId="0" xfId="42" applyNumberFormat="1" applyFont="1" applyFill="1" applyBorder="1" applyAlignment="1">
      <alignment horizontal="left"/>
    </xf>
    <xf numFmtId="164" fontId="6" fillId="0" borderId="0" xfId="42" applyNumberFormat="1" applyFont="1" applyFill="1" applyBorder="1" applyAlignment="1">
      <alignment horizontal="left"/>
    </xf>
    <xf numFmtId="164" fontId="4" fillId="0" borderId="0" xfId="42" applyNumberFormat="1" applyFont="1" applyFill="1" applyBorder="1" applyAlignment="1">
      <alignment/>
    </xf>
    <xf numFmtId="164" fontId="4" fillId="0" borderId="0" xfId="42" applyNumberFormat="1" applyFont="1" applyFill="1" applyBorder="1" applyAlignment="1" applyProtection="1">
      <alignment/>
      <protection locked="0"/>
    </xf>
    <xf numFmtId="164" fontId="4" fillId="0" borderId="0" xfId="42" applyNumberFormat="1" applyFont="1" applyFill="1" applyBorder="1" applyAlignment="1">
      <alignment horizontal="left"/>
    </xf>
    <xf numFmtId="164" fontId="4" fillId="0" borderId="11" xfId="42" applyNumberFormat="1" applyFont="1" applyFill="1" applyBorder="1" applyAlignment="1">
      <alignment/>
    </xf>
    <xf numFmtId="164" fontId="19" fillId="0" borderId="0" xfId="42" applyNumberFormat="1" applyFont="1" applyFill="1" applyBorder="1" applyAlignment="1" applyProtection="1">
      <alignment/>
      <protection locked="0"/>
    </xf>
    <xf numFmtId="164" fontId="4" fillId="0" borderId="11" xfId="42" applyNumberFormat="1" applyFont="1" applyFill="1" applyBorder="1" applyAlignment="1">
      <alignment horizontal="center"/>
    </xf>
    <xf numFmtId="0" fontId="4" fillId="0" borderId="0" xfId="0" applyFont="1" applyAlignment="1" quotePrefix="1">
      <alignment horizontal="center"/>
    </xf>
    <xf numFmtId="164" fontId="4" fillId="0" borderId="0" xfId="42" applyNumberFormat="1" applyFont="1" applyFill="1" applyBorder="1" applyAlignment="1" quotePrefix="1">
      <alignment horizontal="left"/>
    </xf>
    <xf numFmtId="164" fontId="4" fillId="0" borderId="0" xfId="42" applyNumberFormat="1" applyFont="1" applyFill="1" applyBorder="1" applyAlignment="1">
      <alignment horizontal="left" vertical="top" wrapText="1"/>
    </xf>
    <xf numFmtId="164" fontId="4" fillId="0" borderId="0" xfId="42" applyNumberFormat="1" applyFont="1" applyAlignment="1">
      <alignment horizontal="justify" vertical="top" wrapText="1"/>
    </xf>
    <xf numFmtId="164" fontId="18" fillId="0" borderId="0" xfId="42" applyNumberFormat="1" applyFont="1" applyFill="1" applyAlignment="1">
      <alignment horizontal="center"/>
    </xf>
    <xf numFmtId="164" fontId="4" fillId="0" borderId="0" xfId="42" applyNumberFormat="1" applyFont="1" applyFill="1" applyAlignment="1">
      <alignment/>
    </xf>
    <xf numFmtId="164" fontId="4" fillId="0" borderId="16" xfId="42" applyNumberFormat="1" applyFont="1" applyBorder="1" applyAlignment="1">
      <alignment/>
    </xf>
    <xf numFmtId="164" fontId="4" fillId="0" borderId="0" xfId="42" applyNumberFormat="1" applyFont="1" applyFill="1" applyAlignment="1" quotePrefix="1">
      <alignment horizontal="left"/>
    </xf>
    <xf numFmtId="164" fontId="4" fillId="0" borderId="0" xfId="42" applyNumberFormat="1" applyFont="1" applyFill="1" applyBorder="1" applyAlignment="1">
      <alignment horizontal="center"/>
    </xf>
    <xf numFmtId="49" fontId="4" fillId="0" borderId="0" xfId="0" applyNumberFormat="1" applyFont="1" applyFill="1" applyAlignment="1" quotePrefix="1">
      <alignment horizontal="center"/>
    </xf>
    <xf numFmtId="49" fontId="4" fillId="0" borderId="0" xfId="0" applyNumberFormat="1" applyFont="1" applyFill="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164" fontId="4" fillId="0" borderId="0" xfId="42" applyNumberFormat="1" applyFont="1" applyFill="1" applyBorder="1" applyAlignment="1">
      <alignment/>
    </xf>
    <xf numFmtId="9" fontId="4" fillId="0" borderId="0" xfId="65" applyFont="1" applyFill="1" applyAlignment="1">
      <alignment/>
    </xf>
    <xf numFmtId="0" fontId="4" fillId="0" borderId="0" xfId="0" applyFont="1" applyFill="1" applyAlignment="1">
      <alignment/>
    </xf>
    <xf numFmtId="49" fontId="4" fillId="0" borderId="0" xfId="65" applyNumberFormat="1" applyFont="1" applyFill="1" applyAlignment="1">
      <alignment horizontal="left"/>
    </xf>
    <xf numFmtId="0" fontId="6" fillId="0" borderId="0" xfId="0" applyFont="1" applyAlignment="1">
      <alignment horizontal="left"/>
    </xf>
    <xf numFmtId="0" fontId="4" fillId="0" borderId="0" xfId="56" applyFont="1" applyFill="1" applyBorder="1" applyAlignment="1">
      <alignment/>
      <protection/>
    </xf>
    <xf numFmtId="0" fontId="4" fillId="0" borderId="0" xfId="56" applyFont="1" applyFill="1" applyBorder="1" applyAlignment="1" applyProtection="1">
      <alignment/>
      <protection locked="0"/>
    </xf>
    <xf numFmtId="49" fontId="4" fillId="0" borderId="0" xfId="65" applyNumberFormat="1" applyFont="1" applyFill="1" applyAlignment="1">
      <alignment horizontal="center"/>
    </xf>
    <xf numFmtId="0" fontId="4" fillId="0" borderId="0" xfId="0" applyFont="1" applyAlignment="1">
      <alignment horizontal="left"/>
    </xf>
    <xf numFmtId="49" fontId="4" fillId="0" borderId="0" xfId="56" applyNumberFormat="1" applyFont="1" applyFill="1" applyBorder="1" applyAlignment="1">
      <alignment horizontal="center"/>
      <protection/>
    </xf>
    <xf numFmtId="0" fontId="4" fillId="0" borderId="0" xfId="0" applyFont="1" applyBorder="1" applyAlignment="1">
      <alignment horizontal="left" indent="3"/>
    </xf>
    <xf numFmtId="37" fontId="4" fillId="0" borderId="0" xfId="62" applyNumberFormat="1" applyFont="1" applyFill="1" applyBorder="1" applyAlignment="1">
      <alignment horizontal="center" vertical="top"/>
      <protection/>
    </xf>
    <xf numFmtId="37" fontId="4" fillId="0" borderId="0" xfId="62" applyNumberFormat="1" applyFont="1" applyFill="1" applyBorder="1" applyAlignment="1">
      <alignment horizontal="left" indent="1"/>
      <protection/>
    </xf>
    <xf numFmtId="37" fontId="4" fillId="0" borderId="0" xfId="62" applyNumberFormat="1" applyFont="1" applyFill="1" applyBorder="1" applyAlignment="1">
      <alignment horizontal="left" vertical="top"/>
      <protection/>
    </xf>
    <xf numFmtId="0" fontId="12" fillId="0" borderId="0" xfId="0" applyFont="1" applyAlignment="1">
      <alignment vertical="top" wrapText="1"/>
    </xf>
    <xf numFmtId="0" fontId="4" fillId="0" borderId="17" xfId="0" applyFont="1" applyBorder="1" applyAlignment="1">
      <alignment/>
    </xf>
    <xf numFmtId="164" fontId="4" fillId="0" borderId="17" xfId="42" applyNumberFormat="1" applyFont="1" applyFill="1" applyBorder="1" applyAlignment="1">
      <alignment/>
    </xf>
    <xf numFmtId="0" fontId="0" fillId="0" borderId="17" xfId="0" applyBorder="1" applyAlignment="1">
      <alignment/>
    </xf>
    <xf numFmtId="164" fontId="6" fillId="0" borderId="15" xfId="42" applyNumberFormat="1" applyFont="1" applyFill="1"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164" fontId="5" fillId="0" borderId="15" xfId="42" applyNumberFormat="1" applyFont="1" applyBorder="1" applyAlignment="1">
      <alignment/>
    </xf>
    <xf numFmtId="164" fontId="0" fillId="0" borderId="0" xfId="0" applyNumberFormat="1" applyAlignment="1">
      <alignment/>
    </xf>
    <xf numFmtId="43" fontId="0" fillId="0" borderId="0" xfId="42" applyFont="1" applyAlignment="1">
      <alignment/>
    </xf>
    <xf numFmtId="43" fontId="0" fillId="0" borderId="0" xfId="0" applyNumberFormat="1" applyAlignment="1">
      <alignment/>
    </xf>
    <xf numFmtId="167" fontId="0" fillId="0" borderId="0" xfId="42" applyNumberFormat="1" applyFont="1" applyAlignment="1">
      <alignment/>
    </xf>
    <xf numFmtId="9" fontId="4" fillId="0" borderId="0" xfId="65" applyFont="1" applyFill="1" applyAlignment="1" quotePrefix="1">
      <alignment horizontal="center"/>
    </xf>
    <xf numFmtId="9" fontId="4" fillId="0" borderId="0" xfId="65" applyFont="1" applyFill="1" applyAlignment="1">
      <alignment horizontal="center"/>
    </xf>
    <xf numFmtId="164" fontId="20" fillId="0" borderId="0" xfId="42" applyNumberFormat="1" applyFont="1" applyFill="1" applyBorder="1" applyAlignment="1">
      <alignment horizontal="left"/>
    </xf>
    <xf numFmtId="164" fontId="4" fillId="0" borderId="17" xfId="42" applyNumberFormat="1" applyFont="1" applyFill="1" applyBorder="1" applyAlignment="1">
      <alignment horizontal="center"/>
    </xf>
    <xf numFmtId="0" fontId="4" fillId="0" borderId="17" xfId="0" applyFont="1" applyBorder="1" applyAlignment="1">
      <alignment horizontal="center"/>
    </xf>
    <xf numFmtId="0" fontId="3" fillId="0" borderId="0" xfId="60" applyNumberFormat="1" applyFont="1" applyFill="1" applyBorder="1" applyAlignment="1" applyProtection="1">
      <alignment horizontal="center"/>
      <protection/>
    </xf>
    <xf numFmtId="165" fontId="9" fillId="0" borderId="0" xfId="44" applyNumberFormat="1" applyFont="1" applyFill="1" applyBorder="1" applyAlignment="1" applyProtection="1">
      <alignment/>
      <protection/>
    </xf>
    <xf numFmtId="0" fontId="4" fillId="0" borderId="0" xfId="0" applyNumberFormat="1" applyFont="1" applyAlignment="1">
      <alignment horizontal="left" vertical="top" wrapText="1"/>
    </xf>
    <xf numFmtId="0" fontId="0" fillId="0" borderId="0" xfId="0" applyFill="1" applyAlignment="1">
      <alignment/>
    </xf>
    <xf numFmtId="0" fontId="1" fillId="0" borderId="11" xfId="58" applyNumberFormat="1" applyFont="1" applyFill="1" applyBorder="1" applyAlignment="1" applyProtection="1">
      <alignment horizontal="center"/>
      <protection/>
    </xf>
    <xf numFmtId="0" fontId="1" fillId="0" borderId="14" xfId="58" applyNumberFormat="1" applyFont="1" applyFill="1" applyBorder="1" applyAlignment="1" applyProtection="1">
      <alignment horizontal="center"/>
      <protection/>
    </xf>
    <xf numFmtId="0" fontId="1" fillId="0" borderId="12" xfId="58" applyNumberFormat="1" applyFont="1" applyFill="1" applyBorder="1" applyAlignment="1" applyProtection="1">
      <alignment horizontal="center"/>
      <protection/>
    </xf>
    <xf numFmtId="164" fontId="4" fillId="0" borderId="11" xfId="42" applyNumberFormat="1" applyFont="1" applyFill="1" applyBorder="1" applyAlignment="1">
      <alignment/>
    </xf>
    <xf numFmtId="164" fontId="4" fillId="0" borderId="0" xfId="42" applyNumberFormat="1" applyFont="1" applyFill="1" applyAlignment="1">
      <alignment/>
    </xf>
    <xf numFmtId="164" fontId="4" fillId="0" borderId="14" xfId="42" applyNumberFormat="1" applyFont="1" applyFill="1" applyBorder="1" applyAlignment="1">
      <alignment/>
    </xf>
    <xf numFmtId="164" fontId="4" fillId="0" borderId="12" xfId="42" applyNumberFormat="1" applyFont="1" applyFill="1" applyBorder="1" applyAlignment="1">
      <alignment/>
    </xf>
    <xf numFmtId="164" fontId="4" fillId="0" borderId="10" xfId="42" applyNumberFormat="1" applyFont="1" applyFill="1" applyBorder="1" applyAlignment="1">
      <alignment/>
    </xf>
    <xf numFmtId="164" fontId="0" fillId="0" borderId="0" xfId="42" applyNumberFormat="1" applyFont="1" applyFill="1" applyAlignment="1">
      <alignment/>
    </xf>
    <xf numFmtId="164" fontId="4" fillId="0" borderId="0" xfId="42" applyNumberFormat="1" applyFont="1" applyFill="1" applyAlignment="1">
      <alignment/>
    </xf>
    <xf numFmtId="164" fontId="4" fillId="0" borderId="13" xfId="42" applyNumberFormat="1" applyFont="1" applyFill="1" applyBorder="1" applyAlignment="1">
      <alignment/>
    </xf>
    <xf numFmtId="164" fontId="4" fillId="0" borderId="15" xfId="42" applyNumberFormat="1" applyFont="1" applyFill="1" applyBorder="1" applyAlignment="1">
      <alignment/>
    </xf>
    <xf numFmtId="0" fontId="0" fillId="0" borderId="0" xfId="0" applyFill="1" applyAlignment="1">
      <alignment vertical="top" wrapText="1"/>
    </xf>
    <xf numFmtId="0" fontId="4" fillId="0" borderId="0" xfId="0" applyFont="1" applyFill="1" applyBorder="1" applyAlignment="1">
      <alignment/>
    </xf>
    <xf numFmtId="164" fontId="0" fillId="0" borderId="0" xfId="0" applyNumberFormat="1" applyFill="1" applyAlignment="1">
      <alignment/>
    </xf>
    <xf numFmtId="0" fontId="8" fillId="0" borderId="14" xfId="58" applyNumberFormat="1" applyFont="1" applyFill="1" applyBorder="1" applyAlignment="1" applyProtection="1">
      <alignment horizontal="center"/>
      <protection/>
    </xf>
    <xf numFmtId="171" fontId="8" fillId="0" borderId="14" xfId="58" applyNumberFormat="1" applyFont="1" applyFill="1" applyBorder="1" applyAlignment="1" applyProtection="1">
      <alignment horizontal="center"/>
      <protection/>
    </xf>
    <xf numFmtId="1" fontId="8" fillId="0" borderId="14" xfId="58" applyNumberFormat="1" applyFont="1" applyFill="1" applyBorder="1" applyAlignment="1" applyProtection="1">
      <alignment horizontal="center"/>
      <protection/>
    </xf>
    <xf numFmtId="0" fontId="8" fillId="0" borderId="0" xfId="58" applyNumberFormat="1" applyFont="1" applyFill="1" applyBorder="1" applyAlignment="1" applyProtection="1">
      <alignment horizontal="center"/>
      <protection/>
    </xf>
    <xf numFmtId="164" fontId="4" fillId="0" borderId="13" xfId="42" applyNumberFormat="1" applyFont="1" applyFill="1" applyBorder="1" applyAlignment="1">
      <alignment/>
    </xf>
    <xf numFmtId="164" fontId="4" fillId="0" borderId="10" xfId="42" applyNumberFormat="1" applyFont="1" applyFill="1" applyBorder="1" applyAlignment="1">
      <alignment/>
    </xf>
    <xf numFmtId="164" fontId="4" fillId="0" borderId="11" xfId="42" applyNumberFormat="1" applyFont="1" applyFill="1" applyBorder="1" applyAlignment="1">
      <alignment horizontal="left" indent="1"/>
    </xf>
    <xf numFmtId="164" fontId="4" fillId="0" borderId="14" xfId="42" applyNumberFormat="1" applyFont="1" applyFill="1" applyBorder="1" applyAlignment="1">
      <alignment horizontal="left" indent="1"/>
    </xf>
    <xf numFmtId="164" fontId="4" fillId="0" borderId="12" xfId="42" applyNumberFormat="1" applyFont="1" applyFill="1" applyBorder="1" applyAlignment="1">
      <alignment horizontal="left" indent="1"/>
    </xf>
    <xf numFmtId="0" fontId="4" fillId="0" borderId="0" xfId="0" applyFont="1" applyFill="1" applyAlignment="1">
      <alignment/>
    </xf>
    <xf numFmtId="164" fontId="4" fillId="0" borderId="11" xfId="42" applyNumberFormat="1" applyFont="1" applyFill="1" applyBorder="1" applyAlignment="1">
      <alignment/>
    </xf>
    <xf numFmtId="164" fontId="4" fillId="0" borderId="14" xfId="42" applyNumberFormat="1" applyFont="1" applyFill="1" applyBorder="1" applyAlignment="1">
      <alignment/>
    </xf>
    <xf numFmtId="164" fontId="4" fillId="0" borderId="12" xfId="42" applyNumberFormat="1" applyFont="1" applyFill="1" applyBorder="1" applyAlignment="1">
      <alignment/>
    </xf>
    <xf numFmtId="0" fontId="6" fillId="0" borderId="0" xfId="0" applyFont="1" applyFill="1" applyAlignment="1">
      <alignment/>
    </xf>
    <xf numFmtId="164" fontId="1" fillId="0" borderId="0" xfId="42" applyNumberFormat="1" applyFont="1" applyFill="1" applyBorder="1" applyAlignment="1" applyProtection="1">
      <alignment/>
      <protection/>
    </xf>
    <xf numFmtId="164" fontId="6" fillId="0" borderId="0" xfId="42" applyNumberFormat="1" applyFont="1" applyFill="1" applyAlignment="1">
      <alignment/>
    </xf>
    <xf numFmtId="164" fontId="6" fillId="0" borderId="15" xfId="42" applyNumberFormat="1" applyFont="1" applyFill="1" applyBorder="1" applyAlignment="1">
      <alignment/>
    </xf>
    <xf numFmtId="43" fontId="4" fillId="0" borderId="0" xfId="42" applyFont="1" applyFill="1" applyAlignment="1">
      <alignment/>
    </xf>
    <xf numFmtId="164" fontId="4" fillId="0" borderId="12" xfId="0" applyNumberFormat="1" applyFont="1" applyFill="1" applyBorder="1" applyAlignment="1">
      <alignment/>
    </xf>
    <xf numFmtId="165" fontId="4" fillId="0" borderId="0" xfId="0" applyNumberFormat="1" applyFont="1" applyFill="1" applyBorder="1" applyAlignment="1">
      <alignment/>
    </xf>
    <xf numFmtId="0" fontId="4" fillId="0" borderId="0" xfId="0" applyFont="1" applyFill="1" applyBorder="1" applyAlignment="1">
      <alignment horizontal="center"/>
    </xf>
    <xf numFmtId="164" fontId="5" fillId="0" borderId="11" xfId="42" applyNumberFormat="1" applyFont="1" applyFill="1" applyBorder="1" applyAlignment="1">
      <alignment horizontal="center"/>
    </xf>
    <xf numFmtId="164" fontId="5" fillId="0" borderId="12" xfId="42" applyNumberFormat="1" applyFont="1" applyFill="1" applyBorder="1" applyAlignment="1">
      <alignment horizontal="center"/>
    </xf>
    <xf numFmtId="164" fontId="14" fillId="0" borderId="0" xfId="42" applyNumberFormat="1" applyFont="1" applyFill="1" applyAlignment="1">
      <alignment horizontal="center"/>
    </xf>
    <xf numFmtId="164" fontId="14" fillId="0" borderId="18" xfId="42" applyNumberFormat="1" applyFont="1" applyFill="1" applyBorder="1" applyAlignment="1">
      <alignment horizontal="center"/>
    </xf>
    <xf numFmtId="164" fontId="14" fillId="0" borderId="19" xfId="42" applyNumberFormat="1" applyFont="1" applyFill="1" applyBorder="1" applyAlignment="1">
      <alignment horizontal="left"/>
    </xf>
    <xf numFmtId="164" fontId="14" fillId="0" borderId="20" xfId="42" applyNumberFormat="1" applyFont="1" applyFill="1" applyBorder="1" applyAlignment="1">
      <alignment horizontal="left"/>
    </xf>
    <xf numFmtId="164" fontId="14" fillId="0" borderId="19" xfId="42" applyNumberFormat="1" applyFont="1" applyFill="1" applyBorder="1" applyAlignment="1">
      <alignment horizontal="center"/>
    </xf>
    <xf numFmtId="164" fontId="14" fillId="0" borderId="20" xfId="42" applyNumberFormat="1" applyFont="1" applyFill="1" applyBorder="1" applyAlignment="1">
      <alignment horizontal="center"/>
    </xf>
    <xf numFmtId="164" fontId="14" fillId="0" borderId="21" xfId="42" applyNumberFormat="1" applyFont="1" applyFill="1" applyBorder="1" applyAlignment="1">
      <alignment horizontal="center"/>
    </xf>
    <xf numFmtId="164" fontId="14" fillId="0" borderId="22" xfId="42" applyNumberFormat="1" applyFont="1" applyFill="1" applyBorder="1" applyAlignment="1">
      <alignment horizontal="left"/>
    </xf>
    <xf numFmtId="164" fontId="14" fillId="0" borderId="0" xfId="42" applyNumberFormat="1" applyFont="1" applyFill="1" applyBorder="1" applyAlignment="1">
      <alignment horizontal="center"/>
    </xf>
    <xf numFmtId="164" fontId="14" fillId="0" borderId="22" xfId="42" applyNumberFormat="1" applyFont="1" applyFill="1" applyBorder="1" applyAlignment="1">
      <alignment horizontal="center"/>
    </xf>
    <xf numFmtId="164" fontId="14" fillId="0" borderId="23" xfId="42" applyNumberFormat="1" applyFont="1" applyFill="1" applyBorder="1" applyAlignment="1">
      <alignment horizontal="center"/>
    </xf>
    <xf numFmtId="164" fontId="14" fillId="0" borderId="13" xfId="42" applyNumberFormat="1" applyFont="1" applyFill="1" applyBorder="1" applyAlignment="1">
      <alignment horizontal="left"/>
    </xf>
    <xf numFmtId="164" fontId="14" fillId="0" borderId="13" xfId="42" applyNumberFormat="1" applyFont="1" applyFill="1" applyBorder="1" applyAlignment="1">
      <alignment horizontal="center"/>
    </xf>
    <xf numFmtId="164" fontId="14" fillId="0" borderId="24" xfId="42" applyNumberFormat="1" applyFont="1" applyFill="1" applyBorder="1" applyAlignment="1">
      <alignment horizontal="left"/>
    </xf>
    <xf numFmtId="164" fontId="14" fillId="0" borderId="24" xfId="42" applyNumberFormat="1" applyFont="1" applyFill="1" applyBorder="1" applyAlignment="1">
      <alignment horizontal="center"/>
    </xf>
    <xf numFmtId="164" fontId="14" fillId="0" borderId="10" xfId="42" applyNumberFormat="1" applyFont="1" applyFill="1" applyBorder="1" applyAlignment="1">
      <alignment horizontal="center"/>
    </xf>
    <xf numFmtId="164" fontId="16" fillId="0" borderId="0" xfId="42" applyNumberFormat="1" applyFont="1" applyFill="1" applyBorder="1" applyAlignment="1">
      <alignment horizontal="center"/>
    </xf>
    <xf numFmtId="164" fontId="14" fillId="0" borderId="16" xfId="42" applyNumberFormat="1" applyFont="1" applyFill="1" applyBorder="1" applyAlignment="1">
      <alignment horizontal="center"/>
    </xf>
    <xf numFmtId="0" fontId="0" fillId="0" borderId="0" xfId="0" applyFont="1" applyFill="1" applyAlignment="1">
      <alignment/>
    </xf>
    <xf numFmtId="164" fontId="4" fillId="0" borderId="14" xfId="42" applyNumberFormat="1" applyFont="1" applyFill="1" applyBorder="1" applyAlignment="1">
      <alignment/>
    </xf>
    <xf numFmtId="164" fontId="4" fillId="0" borderId="14" xfId="42" applyNumberFormat="1" applyFont="1" applyFill="1" applyBorder="1" applyAlignment="1">
      <alignment horizontal="center"/>
    </xf>
    <xf numFmtId="164" fontId="4" fillId="0" borderId="12" xfId="42" applyNumberFormat="1" applyFont="1" applyFill="1" applyBorder="1" applyAlignment="1">
      <alignment/>
    </xf>
    <xf numFmtId="164" fontId="4" fillId="0" borderId="19" xfId="42" applyNumberFormat="1" applyFont="1" applyFill="1" applyBorder="1" applyAlignment="1">
      <alignment/>
    </xf>
    <xf numFmtId="164" fontId="4" fillId="0" borderId="13" xfId="42" applyNumberFormat="1" applyFont="1" applyFill="1" applyBorder="1" applyAlignment="1">
      <alignment/>
    </xf>
    <xf numFmtId="164" fontId="4" fillId="0" borderId="15" xfId="42" applyNumberFormat="1" applyFont="1" applyFill="1" applyBorder="1" applyAlignment="1">
      <alignment/>
    </xf>
    <xf numFmtId="165" fontId="3" fillId="0" borderId="10" xfId="44" applyNumberFormat="1" applyFont="1" applyFill="1" applyBorder="1" applyAlignment="1" applyProtection="1">
      <alignment/>
      <protection/>
    </xf>
    <xf numFmtId="0" fontId="3" fillId="34" borderId="0" xfId="59" applyNumberFormat="1" applyFont="1" applyFill="1" applyBorder="1" applyAlignment="1" applyProtection="1">
      <alignment horizontal="left" indent="1"/>
      <protection/>
    </xf>
    <xf numFmtId="0" fontId="3" fillId="34" borderId="0" xfId="59" applyNumberFormat="1" applyFont="1" applyFill="1" applyBorder="1" applyAlignment="1" applyProtection="1">
      <alignment/>
      <protection/>
    </xf>
    <xf numFmtId="0" fontId="4" fillId="34" borderId="0" xfId="0" applyFont="1" applyFill="1" applyAlignment="1">
      <alignment/>
    </xf>
    <xf numFmtId="164" fontId="3" fillId="34" borderId="11" xfId="42" applyNumberFormat="1" applyFont="1" applyFill="1" applyBorder="1" applyAlignment="1" applyProtection="1">
      <alignment/>
      <protection/>
    </xf>
    <xf numFmtId="0" fontId="0" fillId="34" borderId="0" xfId="0" applyFill="1" applyAlignment="1">
      <alignment/>
    </xf>
    <xf numFmtId="164" fontId="0" fillId="34" borderId="0" xfId="42" applyNumberFormat="1" applyFont="1" applyFill="1" applyAlignment="1">
      <alignment/>
    </xf>
    <xf numFmtId="37" fontId="4" fillId="0" borderId="0" xfId="62" applyNumberFormat="1" applyFont="1" applyFill="1">
      <alignment/>
      <protection/>
    </xf>
    <xf numFmtId="37" fontId="6" fillId="0" borderId="0" xfId="62" applyNumberFormat="1" applyFont="1" applyFill="1">
      <alignment/>
      <protection/>
    </xf>
    <xf numFmtId="37" fontId="4" fillId="0" borderId="0" xfId="62" applyNumberFormat="1" applyFont="1" applyFill="1" applyBorder="1" applyAlignment="1">
      <alignment horizontal="center" vertical="center" wrapText="1"/>
      <protection/>
    </xf>
    <xf numFmtId="164" fontId="4" fillId="0" borderId="0" xfId="42" applyNumberFormat="1" applyFont="1" applyFill="1" applyBorder="1" applyAlignment="1">
      <alignment horizontal="left" vertical="top"/>
    </xf>
    <xf numFmtId="37" fontId="6" fillId="0" borderId="0" xfId="62" applyNumberFormat="1" applyFont="1" applyFill="1" applyBorder="1" applyAlignment="1">
      <alignment horizontal="left"/>
      <protection/>
    </xf>
    <xf numFmtId="37" fontId="4" fillId="0" borderId="0" xfId="62" applyNumberFormat="1" applyFont="1" applyFill="1" applyBorder="1" applyAlignment="1">
      <alignment horizontal="left" wrapText="1"/>
      <protection/>
    </xf>
    <xf numFmtId="37" fontId="4" fillId="0" borderId="0" xfId="62" applyNumberFormat="1" applyFont="1" applyFill="1" applyBorder="1" applyAlignment="1">
      <alignment horizontal="justify" vertical="top" wrapText="1"/>
      <protection/>
    </xf>
    <xf numFmtId="37" fontId="6" fillId="0" borderId="0" xfId="62" applyNumberFormat="1" applyFont="1" applyFill="1" applyBorder="1">
      <alignment/>
      <protection/>
    </xf>
    <xf numFmtId="37" fontId="4" fillId="0" borderId="0" xfId="62" applyNumberFormat="1" applyFont="1" applyFill="1" applyBorder="1" applyAlignment="1">
      <alignment vertical="top" wrapText="1"/>
      <protection/>
    </xf>
    <xf numFmtId="164" fontId="4" fillId="0" borderId="15" xfId="42" applyNumberFormat="1" applyFont="1" applyFill="1" applyBorder="1" applyAlignment="1">
      <alignment/>
    </xf>
    <xf numFmtId="0" fontId="4" fillId="0" borderId="0" xfId="0" applyFont="1" applyAlignment="1">
      <alignment horizontal="left" vertical="center"/>
    </xf>
    <xf numFmtId="0" fontId="3" fillId="0" borderId="0" xfId="57" applyFont="1" applyFill="1" applyAlignment="1" quotePrefix="1">
      <alignment horizontal="left" vertical="center"/>
      <protection/>
    </xf>
    <xf numFmtId="164" fontId="6" fillId="0" borderId="0" xfId="42" applyNumberFormat="1" applyFont="1" applyFill="1" applyAlignment="1">
      <alignment horizontal="center"/>
    </xf>
    <xf numFmtId="37" fontId="4" fillId="0" borderId="0" xfId="62" applyNumberFormat="1" applyFont="1" applyFill="1" applyBorder="1" applyAlignment="1">
      <alignment horizontal="center"/>
      <protection/>
    </xf>
    <xf numFmtId="37" fontId="6" fillId="0" borderId="0" xfId="62" applyNumberFormat="1" applyFont="1" applyFill="1" applyAlignment="1">
      <alignment horizontal="center"/>
      <protection/>
    </xf>
    <xf numFmtId="0" fontId="4" fillId="0" borderId="0" xfId="57" applyFont="1" applyBorder="1">
      <alignment/>
      <protection/>
    </xf>
    <xf numFmtId="37" fontId="4" fillId="0" borderId="0" xfId="62" applyNumberFormat="1" applyFont="1" applyFill="1" applyAlignment="1" quotePrefix="1">
      <alignment horizontal="right"/>
      <protection/>
    </xf>
    <xf numFmtId="0" fontId="0" fillId="35" borderId="0" xfId="0" applyFill="1" applyAlignment="1">
      <alignment/>
    </xf>
    <xf numFmtId="164" fontId="4" fillId="34" borderId="0" xfId="42" applyNumberFormat="1" applyFont="1" applyFill="1" applyAlignment="1">
      <alignment/>
    </xf>
    <xf numFmtId="164" fontId="4" fillId="34" borderId="16" xfId="42" applyNumberFormat="1" applyFont="1" applyFill="1" applyBorder="1" applyAlignment="1">
      <alignment/>
    </xf>
    <xf numFmtId="0" fontId="3" fillId="0" borderId="0" xfId="58" applyNumberFormat="1" applyFont="1" applyFill="1" applyBorder="1" applyAlignment="1" applyProtection="1">
      <alignment horizontal="center"/>
      <protection/>
    </xf>
    <xf numFmtId="0" fontId="3" fillId="0" borderId="0" xfId="0" applyFont="1" applyFill="1" applyAlignment="1" quotePrefix="1">
      <alignment horizontal="left" vertical="top" wrapText="1"/>
    </xf>
    <xf numFmtId="0" fontId="3" fillId="0" borderId="0" xfId="60" applyNumberFormat="1" applyFont="1" applyFill="1" applyBorder="1" applyAlignment="1" applyProtection="1">
      <alignment vertical="top" wrapText="1"/>
      <protection/>
    </xf>
    <xf numFmtId="165" fontId="9" fillId="0" borderId="0" xfId="44" applyNumberFormat="1" applyFont="1" applyFill="1" applyBorder="1" applyAlignment="1" applyProtection="1">
      <alignment horizontal="center"/>
      <protection/>
    </xf>
    <xf numFmtId="37" fontId="4" fillId="0" borderId="0" xfId="62" applyNumberFormat="1" applyFont="1" applyFill="1" applyBorder="1" applyAlignment="1">
      <alignment horizontal="center" vertical="center" wrapText="1"/>
      <protection/>
    </xf>
    <xf numFmtId="37" fontId="4" fillId="0" borderId="0" xfId="62" applyNumberFormat="1" applyFont="1" applyFill="1" applyBorder="1" applyAlignment="1">
      <alignment horizontal="center" vertical="top" wrapText="1"/>
      <protection/>
    </xf>
    <xf numFmtId="37" fontId="4" fillId="0" borderId="0" xfId="62" applyNumberFormat="1" applyFont="1" applyFill="1" applyBorder="1" applyAlignment="1">
      <alignment horizontal="justify" vertical="top" wrapText="1"/>
      <protection/>
    </xf>
    <xf numFmtId="37" fontId="4" fillId="0" borderId="0" xfId="62" applyNumberFormat="1" applyFont="1" applyFill="1" applyBorder="1" applyAlignment="1">
      <alignment horizontal="left" vertical="top" wrapText="1"/>
      <protection/>
    </xf>
    <xf numFmtId="37" fontId="4" fillId="0" borderId="13" xfId="62" applyNumberFormat="1" applyFont="1" applyFill="1" applyBorder="1" applyAlignment="1">
      <alignment horizontal="center" vertical="top"/>
      <protection/>
    </xf>
    <xf numFmtId="37" fontId="4" fillId="0" borderId="0" xfId="62" applyNumberFormat="1" applyFont="1" applyFill="1" applyBorder="1" applyAlignment="1">
      <alignment horizontal="left" wrapText="1"/>
      <protection/>
    </xf>
    <xf numFmtId="0" fontId="12" fillId="0" borderId="0" xfId="0" applyFont="1" applyAlignment="1">
      <alignment vertical="center" wrapText="1"/>
    </xf>
    <xf numFmtId="0" fontId="12" fillId="0" borderId="0" xfId="0" applyFont="1" applyAlignment="1">
      <alignment horizontal="justify" vertical="top" wrapText="1"/>
    </xf>
    <xf numFmtId="0" fontId="6" fillId="0" borderId="0" xfId="56" applyFont="1" applyFill="1" applyBorder="1" applyAlignment="1">
      <alignment horizontal="justify" vertical="top" wrapText="1"/>
      <protection/>
    </xf>
    <xf numFmtId="0" fontId="4" fillId="0" borderId="0" xfId="0" applyNumberFormat="1" applyFont="1" applyAlignment="1">
      <alignment horizontal="left" vertical="top" wrapText="1"/>
    </xf>
    <xf numFmtId="0" fontId="4" fillId="0" borderId="22" xfId="0" applyNumberFormat="1" applyFont="1" applyBorder="1" applyAlignment="1">
      <alignment horizontal="left" vertical="top" wrapText="1"/>
    </xf>
    <xf numFmtId="164" fontId="5" fillId="0" borderId="17" xfId="42" applyNumberFormat="1" applyFont="1" applyFill="1" applyBorder="1" applyAlignment="1">
      <alignment horizontal="center"/>
    </xf>
    <xf numFmtId="164" fontId="18" fillId="0" borderId="19" xfId="42" applyNumberFormat="1" applyFont="1" applyFill="1" applyBorder="1" applyAlignment="1">
      <alignment horizontal="center"/>
    </xf>
    <xf numFmtId="0" fontId="12" fillId="0" borderId="0" xfId="0" applyFont="1" applyAlignment="1">
      <alignment horizontal="left" vertical="top" wrapText="1"/>
    </xf>
    <xf numFmtId="164" fontId="5" fillId="0" borderId="25" xfId="42" applyNumberFormat="1" applyFont="1" applyFill="1" applyBorder="1" applyAlignment="1">
      <alignment horizontal="center"/>
    </xf>
    <xf numFmtId="164" fontId="5" fillId="0" borderId="10" xfId="42" applyNumberFormat="1" applyFont="1" applyFill="1" applyBorder="1" applyAlignment="1">
      <alignment horizontal="center"/>
    </xf>
    <xf numFmtId="164" fontId="5" fillId="0" borderId="26" xfId="42" applyNumberFormat="1" applyFont="1" applyFill="1" applyBorder="1" applyAlignment="1">
      <alignment horizontal="center"/>
    </xf>
    <xf numFmtId="0" fontId="0" fillId="0" borderId="17" xfId="0" applyBorder="1" applyAlignment="1">
      <alignment horizontal="center"/>
    </xf>
    <xf numFmtId="164" fontId="17" fillId="0" borderId="19" xfId="42" applyNumberFormat="1" applyFont="1" applyFill="1" applyBorder="1" applyAlignment="1">
      <alignment horizontal="center"/>
    </xf>
    <xf numFmtId="0" fontId="4" fillId="0" borderId="0" xfId="0" applyNumberFormat="1" applyFont="1" applyAlignment="1">
      <alignment horizontal="center" vertical="top" wrapText="1"/>
    </xf>
    <xf numFmtId="0" fontId="4" fillId="0" borderId="0" xfId="0" applyFont="1" applyAlignment="1">
      <alignment horizontal="left" vertical="top" wrapText="1"/>
    </xf>
    <xf numFmtId="0" fontId="16" fillId="0" borderId="11" xfId="58" applyNumberFormat="1" applyFont="1" applyFill="1" applyBorder="1" applyAlignment="1" applyProtection="1">
      <alignment horizontal="center"/>
      <protection/>
    </xf>
    <xf numFmtId="0" fontId="16" fillId="0" borderId="14" xfId="58" applyNumberFormat="1" applyFont="1" applyFill="1" applyBorder="1" applyAlignment="1" applyProtection="1" quotePrefix="1">
      <alignment horizontal="center"/>
      <protection/>
    </xf>
    <xf numFmtId="0" fontId="16" fillId="0" borderId="12" xfId="58" applyNumberFormat="1" applyFont="1" applyFill="1" applyBorder="1" applyAlignment="1" applyProtection="1">
      <alignment horizontal="center"/>
      <protection/>
    </xf>
    <xf numFmtId="0" fontId="4" fillId="0" borderId="0" xfId="61" applyNumberFormat="1" applyFont="1" applyFill="1" applyBorder="1" applyAlignment="1" applyProtection="1" quotePrefix="1">
      <alignment horizontal="left"/>
      <protection/>
    </xf>
    <xf numFmtId="0" fontId="6" fillId="0" borderId="0" xfId="61" applyNumberFormat="1" applyFont="1" applyFill="1" applyBorder="1" applyAlignment="1" applyProtection="1">
      <alignment/>
      <protection/>
    </xf>
    <xf numFmtId="0" fontId="4" fillId="0" borderId="0" xfId="61" applyNumberFormat="1" applyFont="1" applyFill="1" applyBorder="1" applyAlignment="1" applyProtection="1">
      <alignment/>
      <protection/>
    </xf>
    <xf numFmtId="0" fontId="4" fillId="0" borderId="0" xfId="61" applyNumberFormat="1" applyFont="1" applyFill="1" applyBorder="1" applyAlignment="1" applyProtection="1">
      <alignment horizontal="justify"/>
      <protection/>
    </xf>
    <xf numFmtId="0" fontId="4" fillId="0" borderId="0" xfId="61" applyNumberFormat="1" applyFont="1" applyFill="1" applyBorder="1" applyAlignment="1" applyProtection="1">
      <alignment horizontal="justify"/>
      <protection/>
    </xf>
    <xf numFmtId="0" fontId="6"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justify" vertical="justify" wrapText="1"/>
      <protection/>
    </xf>
    <xf numFmtId="0" fontId="4" fillId="0" borderId="0" xfId="0" applyNumberFormat="1" applyFont="1" applyFill="1" applyBorder="1" applyAlignment="1" applyProtection="1">
      <alignment horizontal="left" vertical="top"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Acc798" xfId="56"/>
    <cellStyle name="Normal_Accounts 2009" xfId="57"/>
    <cellStyle name="Normal_Sheet1" xfId="58"/>
    <cellStyle name="Normal_Sheet2" xfId="59"/>
    <cellStyle name="Normal_Sheet5" xfId="60"/>
    <cellStyle name="Normal_Sheet6" xfId="61"/>
    <cellStyle name="Normal_SHV Acc 2005"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60"/>
  <sheetViews>
    <sheetView zoomScalePageLayoutView="0" workbookViewId="0" topLeftCell="A34">
      <selection activeCell="A55" sqref="A55:IV55"/>
    </sheetView>
  </sheetViews>
  <sheetFormatPr defaultColWidth="9.140625" defaultRowHeight="12.75"/>
  <cols>
    <col min="2" max="2" width="14.7109375" style="0" customWidth="1"/>
    <col min="3" max="3" width="13.28125" style="0" customWidth="1"/>
    <col min="4" max="4" width="10.421875" style="0" customWidth="1"/>
    <col min="5" max="5" width="12.421875" style="0" customWidth="1"/>
    <col min="7" max="7" width="17.28125" style="128" customWidth="1"/>
    <col min="8" max="8" width="0.9921875" style="128" customWidth="1"/>
    <col min="9" max="9" width="17.00390625" style="128" customWidth="1"/>
  </cols>
  <sheetData>
    <row r="1" spans="1:6" ht="15.75">
      <c r="A1" s="1" t="s">
        <v>0</v>
      </c>
      <c r="B1" s="1"/>
      <c r="C1" s="2"/>
      <c r="D1" s="2"/>
      <c r="E1" s="2"/>
      <c r="F1" s="2"/>
    </row>
    <row r="2" spans="1:6" ht="15.75">
      <c r="A2" s="1" t="s">
        <v>1</v>
      </c>
      <c r="B2" s="1"/>
      <c r="C2" s="2"/>
      <c r="D2" s="2"/>
      <c r="E2" s="2"/>
      <c r="F2" s="2"/>
    </row>
    <row r="3" spans="1:6" ht="15.75">
      <c r="A3" s="1" t="s">
        <v>211</v>
      </c>
      <c r="B3" s="2"/>
      <c r="C3" s="2"/>
      <c r="D3" s="2"/>
      <c r="E3" s="2"/>
      <c r="F3" s="2"/>
    </row>
    <row r="4" spans="6:9" ht="15.75">
      <c r="F4" s="5"/>
      <c r="G4" s="129" t="s">
        <v>2</v>
      </c>
      <c r="H4" s="5"/>
      <c r="I4" s="129" t="s">
        <v>3</v>
      </c>
    </row>
    <row r="5" spans="6:9" ht="15.75">
      <c r="F5" s="5" t="s">
        <v>5</v>
      </c>
      <c r="G5" s="130" t="s">
        <v>7</v>
      </c>
      <c r="H5" s="1"/>
      <c r="I5" s="130" t="s">
        <v>4</v>
      </c>
    </row>
    <row r="6" spans="6:9" ht="15.75">
      <c r="F6" s="6"/>
      <c r="G6" s="131">
        <v>2013</v>
      </c>
      <c r="H6" s="1"/>
      <c r="I6" s="131">
        <v>2012</v>
      </c>
    </row>
    <row r="7" spans="6:9" ht="15">
      <c r="F7" s="3"/>
      <c r="G7" s="219" t="s">
        <v>6</v>
      </c>
      <c r="H7" s="219"/>
      <c r="I7" s="219"/>
    </row>
    <row r="8" spans="1:9" ht="15.75">
      <c r="A8" s="1" t="s">
        <v>8</v>
      </c>
      <c r="B8" s="4"/>
      <c r="C8" s="4"/>
      <c r="D8" s="4"/>
      <c r="E8" s="4"/>
      <c r="F8" s="4"/>
      <c r="G8" s="95"/>
      <c r="H8" s="95"/>
      <c r="I8" s="95"/>
    </row>
    <row r="9" spans="1:9" ht="15">
      <c r="A9" s="4"/>
      <c r="B9" s="4"/>
      <c r="C9" s="4"/>
      <c r="D9" s="4"/>
      <c r="E9" s="4"/>
      <c r="F9" s="4"/>
      <c r="G9" s="95"/>
      <c r="H9" s="95"/>
      <c r="I9" s="95"/>
    </row>
    <row r="10" spans="1:9" ht="15">
      <c r="A10" s="2" t="s">
        <v>9</v>
      </c>
      <c r="B10" s="4"/>
      <c r="C10" s="4"/>
      <c r="D10" s="4"/>
      <c r="E10" s="4"/>
      <c r="F10" s="4"/>
      <c r="G10" s="132">
        <v>260082</v>
      </c>
      <c r="H10" s="133"/>
      <c r="I10" s="132">
        <v>367469</v>
      </c>
    </row>
    <row r="11" spans="1:9" ht="15">
      <c r="A11" s="2" t="s">
        <v>10</v>
      </c>
      <c r="B11" s="4"/>
      <c r="C11" s="4"/>
      <c r="D11" s="4"/>
      <c r="E11" s="4"/>
      <c r="F11" s="4"/>
      <c r="G11" s="134">
        <v>3528344</v>
      </c>
      <c r="H11" s="133"/>
      <c r="I11" s="134">
        <v>3434016</v>
      </c>
    </row>
    <row r="12" spans="1:9" ht="15">
      <c r="A12" s="2" t="s">
        <v>11</v>
      </c>
      <c r="B12" s="4"/>
      <c r="C12" s="4"/>
      <c r="D12" s="4"/>
      <c r="E12" s="4"/>
      <c r="F12" s="4"/>
      <c r="G12" s="134">
        <v>0</v>
      </c>
      <c r="H12" s="133"/>
      <c r="I12" s="134">
        <v>0</v>
      </c>
    </row>
    <row r="13" spans="1:9" ht="15">
      <c r="A13" s="2" t="s">
        <v>12</v>
      </c>
      <c r="B13" s="4"/>
      <c r="C13" s="4"/>
      <c r="D13" s="4"/>
      <c r="E13" s="4"/>
      <c r="F13" s="7">
        <v>6</v>
      </c>
      <c r="G13" s="134">
        <f>+investments!H43</f>
        <v>244397</v>
      </c>
      <c r="H13" s="133"/>
      <c r="I13" s="134">
        <v>225397</v>
      </c>
    </row>
    <row r="14" spans="1:9" ht="15">
      <c r="A14" s="2" t="s">
        <v>13</v>
      </c>
      <c r="B14" s="4"/>
      <c r="C14" s="4"/>
      <c r="D14" s="4"/>
      <c r="E14" s="4"/>
      <c r="F14" s="7">
        <v>7</v>
      </c>
      <c r="G14" s="134">
        <f>+advances!I26</f>
        <v>1466509</v>
      </c>
      <c r="H14" s="133"/>
      <c r="I14" s="134">
        <v>1101286</v>
      </c>
    </row>
    <row r="15" spans="1:12" ht="15">
      <c r="A15" s="2" t="s">
        <v>14</v>
      </c>
      <c r="B15" s="4"/>
      <c r="C15" s="4"/>
      <c r="D15" s="4"/>
      <c r="E15" s="4"/>
      <c r="F15" s="4"/>
      <c r="G15" s="134">
        <v>104022</v>
      </c>
      <c r="H15" s="133"/>
      <c r="I15" s="134">
        <v>91156</v>
      </c>
      <c r="L15" s="116"/>
    </row>
    <row r="16" spans="1:12" ht="15">
      <c r="A16" s="2" t="s">
        <v>15</v>
      </c>
      <c r="B16" s="4"/>
      <c r="C16" s="4"/>
      <c r="D16" s="4"/>
      <c r="E16" s="4"/>
      <c r="F16" s="4"/>
      <c r="G16" s="134">
        <v>0</v>
      </c>
      <c r="H16" s="133"/>
      <c r="I16" s="134">
        <v>0</v>
      </c>
      <c r="L16">
        <f>112427-104022</f>
        <v>8405</v>
      </c>
    </row>
    <row r="17" spans="1:9" ht="15">
      <c r="A17" s="2" t="s">
        <v>16</v>
      </c>
      <c r="B17" s="4"/>
      <c r="C17" s="4"/>
      <c r="D17" s="4"/>
      <c r="E17" s="4"/>
      <c r="F17" s="4"/>
      <c r="G17" s="135">
        <v>295296</v>
      </c>
      <c r="H17" s="133"/>
      <c r="I17" s="135">
        <v>182009</v>
      </c>
    </row>
    <row r="18" spans="1:9" ht="15">
      <c r="A18" s="4"/>
      <c r="B18" s="4"/>
      <c r="C18" s="4"/>
      <c r="D18" s="4"/>
      <c r="E18" s="4"/>
      <c r="F18" s="4"/>
      <c r="G18" s="133">
        <f>SUM(G10:G17)</f>
        <v>5898650</v>
      </c>
      <c r="H18" s="133"/>
      <c r="I18" s="133">
        <f>SUM(I10:I17)</f>
        <v>5401333</v>
      </c>
    </row>
    <row r="19" spans="1:9" ht="15">
      <c r="A19" s="4"/>
      <c r="B19" s="4"/>
      <c r="C19" s="4"/>
      <c r="D19" s="4"/>
      <c r="E19" s="4"/>
      <c r="F19" s="4"/>
      <c r="G19" s="133"/>
      <c r="H19" s="133"/>
      <c r="I19" s="133"/>
    </row>
    <row r="20" spans="1:9" ht="15.75">
      <c r="A20" s="1" t="s">
        <v>17</v>
      </c>
      <c r="B20" s="4"/>
      <c r="C20" s="4"/>
      <c r="D20" s="4"/>
      <c r="E20" s="4"/>
      <c r="F20" s="4"/>
      <c r="G20" s="133"/>
      <c r="H20" s="133"/>
      <c r="I20" s="133"/>
    </row>
    <row r="21" spans="1:9" ht="15">
      <c r="A21" s="4"/>
      <c r="B21" s="4"/>
      <c r="C21" s="4"/>
      <c r="D21" s="4"/>
      <c r="E21" s="4"/>
      <c r="F21" s="4"/>
      <c r="G21" s="133"/>
      <c r="H21" s="133"/>
      <c r="I21" s="133"/>
    </row>
    <row r="22" spans="1:9" ht="15">
      <c r="A22" s="2" t="s">
        <v>18</v>
      </c>
      <c r="B22" s="4"/>
      <c r="C22" s="4"/>
      <c r="D22" s="4"/>
      <c r="E22" s="4"/>
      <c r="F22" s="4"/>
      <c r="G22" s="132">
        <v>7313</v>
      </c>
      <c r="H22" s="133"/>
      <c r="I22" s="132">
        <v>6218</v>
      </c>
    </row>
    <row r="23" spans="1:9" ht="15">
      <c r="A23" s="2" t="s">
        <v>19</v>
      </c>
      <c r="B23" s="4"/>
      <c r="C23" s="4"/>
      <c r="D23" s="4"/>
      <c r="E23" s="4"/>
      <c r="F23" s="4"/>
      <c r="G23" s="134">
        <v>0</v>
      </c>
      <c r="H23" s="133"/>
      <c r="I23" s="134">
        <v>0</v>
      </c>
    </row>
    <row r="24" spans="1:9" ht="15">
      <c r="A24" s="2" t="s">
        <v>20</v>
      </c>
      <c r="B24" s="4"/>
      <c r="C24" s="4"/>
      <c r="D24" s="4"/>
      <c r="E24" s="4"/>
      <c r="F24" s="4"/>
      <c r="G24" s="134">
        <v>5042824</v>
      </c>
      <c r="H24" s="133"/>
      <c r="I24" s="134">
        <v>4599756</v>
      </c>
    </row>
    <row r="25" spans="1:9" ht="15">
      <c r="A25" s="2" t="s">
        <v>21</v>
      </c>
      <c r="B25" s="4"/>
      <c r="C25" s="4"/>
      <c r="D25" s="4"/>
      <c r="E25" s="4"/>
      <c r="F25" s="4"/>
      <c r="G25" s="134">
        <v>0</v>
      </c>
      <c r="H25" s="133"/>
      <c r="I25" s="134">
        <v>0</v>
      </c>
    </row>
    <row r="26" spans="1:9" ht="15">
      <c r="A26" s="2" t="s">
        <v>22</v>
      </c>
      <c r="B26" s="4"/>
      <c r="C26" s="4"/>
      <c r="D26" s="4"/>
      <c r="E26" s="4"/>
      <c r="F26" s="4"/>
      <c r="G26" s="134">
        <v>0</v>
      </c>
      <c r="H26" s="133"/>
      <c r="I26" s="134">
        <v>0</v>
      </c>
    </row>
    <row r="27" spans="1:9" ht="15">
      <c r="A27" s="2" t="s">
        <v>23</v>
      </c>
      <c r="B27" s="4"/>
      <c r="C27" s="4"/>
      <c r="D27" s="4"/>
      <c r="E27" s="4"/>
      <c r="F27" s="4"/>
      <c r="G27" s="134">
        <v>2254</v>
      </c>
      <c r="H27" s="133"/>
      <c r="I27" s="134">
        <v>3322</v>
      </c>
    </row>
    <row r="28" spans="1:9" ht="15">
      <c r="A28" s="4" t="s">
        <v>24</v>
      </c>
      <c r="B28" s="4"/>
      <c r="C28" s="4"/>
      <c r="D28" s="4"/>
      <c r="E28" s="4"/>
      <c r="F28" s="4"/>
      <c r="G28" s="134">
        <v>26.947</v>
      </c>
      <c r="H28" s="133"/>
      <c r="I28" s="134">
        <v>27</v>
      </c>
    </row>
    <row r="29" spans="1:9" ht="15">
      <c r="A29" s="2" t="s">
        <v>25</v>
      </c>
      <c r="B29" s="4"/>
      <c r="C29" s="4"/>
      <c r="D29" s="4"/>
      <c r="E29" s="4"/>
      <c r="F29" s="4"/>
      <c r="G29" s="135">
        <v>113999</v>
      </c>
      <c r="H29" s="133"/>
      <c r="I29" s="135">
        <v>98496</v>
      </c>
    </row>
    <row r="30" spans="1:9" ht="15">
      <c r="A30" s="4"/>
      <c r="G30" s="136">
        <f>SUM(G22:G29)</f>
        <v>5166416.947</v>
      </c>
      <c r="H30" s="137"/>
      <c r="I30" s="136">
        <f>SUM(I22:I29)</f>
        <v>4707819</v>
      </c>
    </row>
    <row r="31" spans="1:9" ht="15.75">
      <c r="A31" s="1" t="s">
        <v>26</v>
      </c>
      <c r="G31" s="138">
        <f>G18-G30</f>
        <v>732233.0530000003</v>
      </c>
      <c r="H31" s="137"/>
      <c r="I31" s="138">
        <f>I18-I30</f>
        <v>693514</v>
      </c>
    </row>
    <row r="32" spans="1:9" ht="15.75">
      <c r="A32" s="1"/>
      <c r="G32" s="137"/>
      <c r="H32" s="137"/>
      <c r="I32" s="137"/>
    </row>
    <row r="33" spans="1:9" ht="15.75">
      <c r="A33" s="1" t="s">
        <v>27</v>
      </c>
      <c r="G33" s="137"/>
      <c r="H33" s="137"/>
      <c r="I33" s="137"/>
    </row>
    <row r="34" spans="1:9" ht="15">
      <c r="A34" s="2"/>
      <c r="G34" s="137"/>
      <c r="H34" s="137"/>
      <c r="I34" s="137"/>
    </row>
    <row r="35" spans="1:9" ht="15">
      <c r="A35" s="2" t="s">
        <v>28</v>
      </c>
      <c r="G35" s="138">
        <v>654980</v>
      </c>
      <c r="H35" s="137"/>
      <c r="I35" s="138">
        <v>525938</v>
      </c>
    </row>
    <row r="36" spans="1:9" ht="15">
      <c r="A36" s="2" t="s">
        <v>209</v>
      </c>
      <c r="G36" s="138"/>
      <c r="H36" s="137"/>
      <c r="I36" s="138">
        <v>50152</v>
      </c>
    </row>
    <row r="37" spans="1:9" ht="15">
      <c r="A37" s="2" t="s">
        <v>29</v>
      </c>
      <c r="G37" s="138">
        <v>0</v>
      </c>
      <c r="H37" s="137"/>
      <c r="I37" s="138">
        <v>0</v>
      </c>
    </row>
    <row r="38" spans="1:9" ht="15">
      <c r="A38" s="2" t="s">
        <v>30</v>
      </c>
      <c r="G38" s="139">
        <v>72402</v>
      </c>
      <c r="H38" s="137"/>
      <c r="I38" s="139">
        <v>107810</v>
      </c>
    </row>
    <row r="39" spans="1:9" ht="15">
      <c r="A39" s="2"/>
      <c r="G39" s="138">
        <f>SUM(G35:G38)</f>
        <v>727382</v>
      </c>
      <c r="H39" s="137"/>
      <c r="I39" s="138">
        <f>SUM(I35:I38)</f>
        <v>683900</v>
      </c>
    </row>
    <row r="40" spans="1:9" ht="15">
      <c r="A40" s="2" t="s">
        <v>31</v>
      </c>
      <c r="G40" s="138">
        <v>4851</v>
      </c>
      <c r="H40" s="137"/>
      <c r="I40" s="138">
        <v>9614</v>
      </c>
    </row>
    <row r="41" spans="1:9" ht="15.75" thickBot="1">
      <c r="A41" s="2"/>
      <c r="G41" s="140">
        <f>G40+G39</f>
        <v>732233</v>
      </c>
      <c r="H41" s="137"/>
      <c r="I41" s="140">
        <f>I40+I39</f>
        <v>693514</v>
      </c>
    </row>
    <row r="42" ht="15.75" thickTop="1">
      <c r="A42" s="2"/>
    </row>
    <row r="43" spans="1:10" ht="15.75">
      <c r="A43" s="1" t="s">
        <v>32</v>
      </c>
      <c r="B43" s="4"/>
      <c r="C43" s="4"/>
      <c r="D43" s="4"/>
      <c r="E43" s="4"/>
      <c r="F43" s="7">
        <v>8</v>
      </c>
      <c r="G43" s="95"/>
      <c r="H43" s="95"/>
      <c r="I43" s="95"/>
      <c r="J43" s="4"/>
    </row>
    <row r="45" spans="1:11" ht="17.25" customHeight="1">
      <c r="A45" s="220" t="s">
        <v>172</v>
      </c>
      <c r="B45" s="220"/>
      <c r="C45" s="220"/>
      <c r="D45" s="220"/>
      <c r="E45" s="220"/>
      <c r="F45" s="220"/>
      <c r="G45" s="220"/>
      <c r="H45" s="141"/>
      <c r="I45" s="141"/>
      <c r="J45" s="18"/>
      <c r="K45" s="18"/>
    </row>
    <row r="46" spans="1:11" ht="12.75">
      <c r="A46" s="18"/>
      <c r="B46" s="18"/>
      <c r="C46" s="18"/>
      <c r="D46" s="18"/>
      <c r="E46" s="18"/>
      <c r="F46" s="18"/>
      <c r="G46" s="141"/>
      <c r="H46" s="141"/>
      <c r="I46" s="141"/>
      <c r="J46" s="18"/>
      <c r="K46" s="18"/>
    </row>
    <row r="47" spans="1:11" ht="12.75">
      <c r="A47" s="18"/>
      <c r="B47" s="18"/>
      <c r="C47" s="18"/>
      <c r="D47" s="18"/>
      <c r="E47" s="18"/>
      <c r="F47" s="18"/>
      <c r="G47" s="141"/>
      <c r="H47" s="141"/>
      <c r="I47" s="141"/>
      <c r="J47" s="18"/>
      <c r="K47" s="18"/>
    </row>
    <row r="48" spans="1:11" ht="12.75">
      <c r="A48" s="18"/>
      <c r="B48" s="18"/>
      <c r="C48" s="18"/>
      <c r="D48" s="18"/>
      <c r="E48" s="18"/>
      <c r="F48" s="18"/>
      <c r="G48" s="141"/>
      <c r="H48" s="141"/>
      <c r="I48" s="141"/>
      <c r="J48" s="18"/>
      <c r="K48" s="18"/>
    </row>
    <row r="49" spans="1:11" ht="12.75">
      <c r="A49" s="18"/>
      <c r="B49" s="18"/>
      <c r="C49" s="18"/>
      <c r="D49" s="18"/>
      <c r="E49" s="18"/>
      <c r="F49" s="18"/>
      <c r="G49" s="141"/>
      <c r="H49" s="141"/>
      <c r="I49" s="141"/>
      <c r="J49" s="18"/>
      <c r="K49" s="18"/>
    </row>
    <row r="50" spans="1:11" ht="12.75">
      <c r="A50" s="18"/>
      <c r="B50" s="18"/>
      <c r="C50" s="18"/>
      <c r="D50" s="18"/>
      <c r="E50" s="18"/>
      <c r="F50" s="18"/>
      <c r="G50" s="141"/>
      <c r="H50" s="141"/>
      <c r="I50" s="141"/>
      <c r="J50" s="18"/>
      <c r="K50" s="18"/>
    </row>
    <row r="51" spans="1:11" ht="12.75">
      <c r="A51" s="18"/>
      <c r="B51" s="18"/>
      <c r="C51" s="18"/>
      <c r="D51" s="18"/>
      <c r="E51" s="18"/>
      <c r="F51" s="18"/>
      <c r="G51" s="141"/>
      <c r="H51" s="141"/>
      <c r="I51" s="141"/>
      <c r="J51" s="18"/>
      <c r="K51" s="18"/>
    </row>
    <row r="53" ht="15">
      <c r="J53" s="85"/>
    </row>
    <row r="55" spans="2:9" ht="15">
      <c r="B55" s="41" t="s">
        <v>110</v>
      </c>
      <c r="C55" s="41"/>
      <c r="D55" s="4"/>
      <c r="E55" s="41" t="s">
        <v>111</v>
      </c>
      <c r="F55" s="4"/>
      <c r="H55" s="88"/>
      <c r="I55" s="142" t="s">
        <v>111</v>
      </c>
    </row>
    <row r="60" spans="7:9" ht="12.75">
      <c r="G60" s="143">
        <f>+G31-G41</f>
        <v>0.053000000305473804</v>
      </c>
      <c r="I60" s="143">
        <f>+I31-I41</f>
        <v>0</v>
      </c>
    </row>
  </sheetData>
  <sheetProtection/>
  <mergeCells count="2">
    <mergeCell ref="G7:I7"/>
    <mergeCell ref="A45:G45"/>
  </mergeCells>
  <printOptions horizontalCentered="1"/>
  <pageMargins left="0.75" right="0.75" top="1" bottom="1" header="0.5" footer="0.5"/>
  <pageSetup fitToHeight="1" fitToWidth="1" horizontalDpi="1200" verticalDpi="1200" orientation="portrait" paperSize="12" scale="81" r:id="rId1"/>
</worksheet>
</file>

<file path=xl/worksheets/sheet2.xml><?xml version="1.0" encoding="utf-8"?>
<worksheet xmlns="http://schemas.openxmlformats.org/spreadsheetml/2006/main" xmlns:r="http://schemas.openxmlformats.org/officeDocument/2006/relationships">
  <sheetPr>
    <pageSetUpPr fitToPage="1"/>
  </sheetPr>
  <dimension ref="A1:T63"/>
  <sheetViews>
    <sheetView zoomScalePageLayoutView="0" workbookViewId="0" topLeftCell="A49">
      <selection activeCell="C9" sqref="C9"/>
    </sheetView>
  </sheetViews>
  <sheetFormatPr defaultColWidth="9.140625" defaultRowHeight="12.75"/>
  <cols>
    <col min="8" max="8" width="15.7109375" style="128" bestFit="1" customWidth="1"/>
    <col min="9" max="9" width="0.9921875" style="128" customWidth="1"/>
    <col min="10" max="10" width="15.7109375" style="128" bestFit="1" customWidth="1"/>
    <col min="11" max="11" width="1.421875" style="128" customWidth="1"/>
    <col min="12" max="12" width="15.7109375" style="128" bestFit="1" customWidth="1"/>
    <col min="13" max="13" width="1.8515625" style="128" customWidth="1"/>
    <col min="14" max="14" width="15.7109375" style="128" bestFit="1" customWidth="1"/>
    <col min="17" max="17" width="11.28125" style="117" bestFit="1" customWidth="1"/>
  </cols>
  <sheetData>
    <row r="1" spans="1:13" ht="15.75">
      <c r="A1" s="1" t="s">
        <v>0</v>
      </c>
      <c r="B1" s="8"/>
      <c r="C1" s="8"/>
      <c r="D1" s="9"/>
      <c r="E1" s="9"/>
      <c r="F1" s="9"/>
      <c r="G1" s="9"/>
      <c r="H1" s="9"/>
      <c r="I1" s="9"/>
      <c r="J1" s="9"/>
      <c r="K1" s="9"/>
      <c r="L1" s="9"/>
      <c r="M1" s="9"/>
    </row>
    <row r="2" spans="1:13" ht="15.75">
      <c r="A2" s="8" t="s">
        <v>33</v>
      </c>
      <c r="B2" s="8"/>
      <c r="C2" s="8"/>
      <c r="D2" s="9"/>
      <c r="E2" s="9"/>
      <c r="F2" s="9"/>
      <c r="G2" s="9"/>
      <c r="H2" s="9"/>
      <c r="I2" s="9"/>
      <c r="J2" s="9"/>
      <c r="K2" s="9"/>
      <c r="L2" s="9"/>
      <c r="M2" s="9"/>
    </row>
    <row r="3" spans="1:13" ht="15.75">
      <c r="A3" s="8" t="s">
        <v>210</v>
      </c>
      <c r="B3" s="9"/>
      <c r="C3" s="9"/>
      <c r="D3" s="9"/>
      <c r="E3" s="9"/>
      <c r="F3" s="9"/>
      <c r="G3" s="9"/>
      <c r="H3" s="9"/>
      <c r="I3" s="9"/>
      <c r="J3" s="9"/>
      <c r="K3" s="9"/>
      <c r="L3" s="9"/>
      <c r="M3" s="9"/>
    </row>
    <row r="4" spans="1:13" ht="15.75">
      <c r="A4" s="8"/>
      <c r="B4" s="9"/>
      <c r="C4" s="9"/>
      <c r="D4" s="9"/>
      <c r="E4" s="9"/>
      <c r="F4" s="9"/>
      <c r="G4" s="9"/>
      <c r="H4" s="9"/>
      <c r="I4" s="9"/>
      <c r="J4" s="9"/>
      <c r="K4" s="9"/>
      <c r="L4" s="9"/>
      <c r="M4" s="9"/>
    </row>
    <row r="5" spans="1:14" ht="15.75">
      <c r="A5" s="8"/>
      <c r="B5" s="9"/>
      <c r="C5" s="9"/>
      <c r="D5" s="9"/>
      <c r="E5" s="9"/>
      <c r="F5" s="9"/>
      <c r="G5" s="9"/>
      <c r="H5" s="19" t="s">
        <v>62</v>
      </c>
      <c r="I5" s="20"/>
      <c r="J5" s="19" t="s">
        <v>62</v>
      </c>
      <c r="K5" s="20"/>
      <c r="L5" s="19" t="s">
        <v>62</v>
      </c>
      <c r="M5" s="20"/>
      <c r="N5" s="19" t="s">
        <v>62</v>
      </c>
    </row>
    <row r="6" spans="1:14" ht="15.75">
      <c r="A6" s="8"/>
      <c r="B6" s="9"/>
      <c r="C6" s="9"/>
      <c r="D6" s="9"/>
      <c r="E6" s="9"/>
      <c r="F6" s="9"/>
      <c r="G6" s="9"/>
      <c r="H6" s="144" t="s">
        <v>64</v>
      </c>
      <c r="I6" s="20"/>
      <c r="J6" s="144" t="s">
        <v>65</v>
      </c>
      <c r="K6" s="20"/>
      <c r="L6" s="144" t="s">
        <v>64</v>
      </c>
      <c r="M6" s="20"/>
      <c r="N6" s="144" t="s">
        <v>65</v>
      </c>
    </row>
    <row r="7" spans="1:14" ht="15.75">
      <c r="A7" s="8"/>
      <c r="B7" s="9"/>
      <c r="C7" s="9"/>
      <c r="D7" s="9"/>
      <c r="E7" s="9"/>
      <c r="F7" s="9"/>
      <c r="G7" s="9"/>
      <c r="H7" s="144" t="s">
        <v>67</v>
      </c>
      <c r="I7" s="20"/>
      <c r="J7" s="144" t="s">
        <v>67</v>
      </c>
      <c r="K7" s="20"/>
      <c r="L7" s="144" t="s">
        <v>67</v>
      </c>
      <c r="M7" s="20"/>
      <c r="N7" s="144" t="s">
        <v>67</v>
      </c>
    </row>
    <row r="8" spans="1:14" ht="15.75">
      <c r="A8" s="8"/>
      <c r="B8" s="9"/>
      <c r="C8" s="9"/>
      <c r="D8" s="9"/>
      <c r="E8" s="9"/>
      <c r="F8" s="9"/>
      <c r="G8" s="9"/>
      <c r="H8" s="145" t="s">
        <v>66</v>
      </c>
      <c r="I8" s="20"/>
      <c r="J8" s="145" t="s">
        <v>66</v>
      </c>
      <c r="K8" s="20"/>
      <c r="L8" s="145" t="s">
        <v>66</v>
      </c>
      <c r="M8" s="20"/>
      <c r="N8" s="145" t="s">
        <v>66</v>
      </c>
    </row>
    <row r="9" spans="1:14" ht="15.75">
      <c r="A9" s="8"/>
      <c r="B9" s="9"/>
      <c r="C9" s="9"/>
      <c r="D9" s="9"/>
      <c r="E9" s="9"/>
      <c r="F9" s="9"/>
      <c r="G9" s="9"/>
      <c r="H9" s="146">
        <v>2013</v>
      </c>
      <c r="I9" s="20"/>
      <c r="J9" s="146">
        <v>2013</v>
      </c>
      <c r="K9" s="20"/>
      <c r="L9" s="146">
        <v>2012</v>
      </c>
      <c r="M9" s="20"/>
      <c r="N9" s="146">
        <v>2012</v>
      </c>
    </row>
    <row r="10" spans="1:14" ht="15.75">
      <c r="A10" s="8"/>
      <c r="B10" s="9"/>
      <c r="C10" s="9"/>
      <c r="D10" s="9"/>
      <c r="E10" s="9"/>
      <c r="F10" s="9"/>
      <c r="G10" s="5" t="s">
        <v>5</v>
      </c>
      <c r="H10" s="21" t="s">
        <v>63</v>
      </c>
      <c r="I10" s="20"/>
      <c r="J10" s="21" t="s">
        <v>63</v>
      </c>
      <c r="K10" s="20"/>
      <c r="L10" s="21" t="s">
        <v>63</v>
      </c>
      <c r="M10" s="20"/>
      <c r="N10" s="21" t="s">
        <v>207</v>
      </c>
    </row>
    <row r="11" spans="1:14" ht="15.75">
      <c r="A11" s="8"/>
      <c r="B11" s="9"/>
      <c r="C11" s="9"/>
      <c r="D11" s="9"/>
      <c r="E11" s="9"/>
      <c r="F11" s="9"/>
      <c r="G11" s="9"/>
      <c r="H11" s="219" t="s">
        <v>6</v>
      </c>
      <c r="I11" s="219"/>
      <c r="J11" s="219"/>
      <c r="K11" s="219"/>
      <c r="L11" s="219"/>
      <c r="M11" s="219"/>
      <c r="N11" s="219"/>
    </row>
    <row r="12" spans="1:14" ht="15.75">
      <c r="A12" s="8"/>
      <c r="B12" s="9"/>
      <c r="C12" s="9"/>
      <c r="D12" s="9"/>
      <c r="E12" s="9"/>
      <c r="F12" s="9"/>
      <c r="G12" s="9"/>
      <c r="H12" s="3"/>
      <c r="I12" s="3"/>
      <c r="J12" s="3"/>
      <c r="K12" s="20"/>
      <c r="L12" s="147"/>
      <c r="M12" s="20"/>
      <c r="N12" s="147"/>
    </row>
    <row r="13" spans="1:20" ht="15.75">
      <c r="A13" s="8" t="s">
        <v>34</v>
      </c>
      <c r="B13" s="9"/>
      <c r="C13" s="9"/>
      <c r="D13" s="9"/>
      <c r="E13" s="9"/>
      <c r="F13" s="9"/>
      <c r="G13" s="9"/>
      <c r="H13" s="10">
        <f>+J13-Q13</f>
        <v>144546</v>
      </c>
      <c r="I13" s="133"/>
      <c r="J13" s="133">
        <v>417887</v>
      </c>
      <c r="K13" s="95"/>
      <c r="L13" s="10">
        <v>152235</v>
      </c>
      <c r="M13" s="133"/>
      <c r="N13" s="133">
        <v>413340</v>
      </c>
      <c r="O13" s="4"/>
      <c r="Q13" s="117">
        <v>273341</v>
      </c>
      <c r="T13" s="116">
        <f>(Q13+H13)-J13</f>
        <v>0</v>
      </c>
    </row>
    <row r="14" spans="1:20" ht="15.75">
      <c r="A14" s="8" t="s">
        <v>35</v>
      </c>
      <c r="B14" s="9"/>
      <c r="C14" s="9"/>
      <c r="D14" s="9"/>
      <c r="E14" s="9"/>
      <c r="F14" s="9"/>
      <c r="G14" s="9"/>
      <c r="H14" s="24">
        <f>+J14-Q14</f>
        <v>79892</v>
      </c>
      <c r="I14" s="133"/>
      <c r="J14" s="148">
        <v>235961</v>
      </c>
      <c r="K14" s="133"/>
      <c r="L14" s="24">
        <v>76751</v>
      </c>
      <c r="M14" s="133"/>
      <c r="N14" s="148">
        <v>216198</v>
      </c>
      <c r="O14" s="23"/>
      <c r="Q14" s="117">
        <v>156069</v>
      </c>
      <c r="T14" s="116">
        <f aca="true" t="shared" si="0" ref="T14:T47">(Q14+H14)-J14</f>
        <v>0</v>
      </c>
    </row>
    <row r="15" spans="1:20" ht="15">
      <c r="A15" s="9"/>
      <c r="B15" s="9" t="s">
        <v>36</v>
      </c>
      <c r="C15" s="9"/>
      <c r="D15" s="9"/>
      <c r="E15" s="9"/>
      <c r="F15" s="9"/>
      <c r="G15" s="9"/>
      <c r="H15" s="10">
        <f>H13-H14</f>
        <v>64654</v>
      </c>
      <c r="I15" s="133"/>
      <c r="J15" s="10">
        <f>J13-J14</f>
        <v>181926</v>
      </c>
      <c r="K15" s="133"/>
      <c r="L15" s="10">
        <v>75484</v>
      </c>
      <c r="M15" s="133"/>
      <c r="N15" s="10">
        <v>197142</v>
      </c>
      <c r="O15" s="23"/>
      <c r="Q15" s="10">
        <f>Q13-Q14</f>
        <v>117272</v>
      </c>
      <c r="T15" s="116">
        <f t="shared" si="0"/>
        <v>0</v>
      </c>
    </row>
    <row r="16" spans="1:20" ht="15">
      <c r="A16" s="9"/>
      <c r="B16" s="9" t="s">
        <v>191</v>
      </c>
      <c r="C16" s="9"/>
      <c r="D16" s="9"/>
      <c r="E16" s="9"/>
      <c r="F16" s="9"/>
      <c r="G16" s="9"/>
      <c r="H16" s="25">
        <f>+J16-Q16</f>
        <v>-2000</v>
      </c>
      <c r="I16" s="133"/>
      <c r="J16" s="132">
        <v>-6000</v>
      </c>
      <c r="K16" s="133"/>
      <c r="L16" s="25">
        <v>-2000</v>
      </c>
      <c r="M16" s="133"/>
      <c r="N16" s="132">
        <v>-4000</v>
      </c>
      <c r="O16" s="23"/>
      <c r="Q16" s="117">
        <v>-4000</v>
      </c>
      <c r="T16" s="116">
        <f t="shared" si="0"/>
        <v>0</v>
      </c>
    </row>
    <row r="17" spans="1:20" ht="15">
      <c r="A17" s="9"/>
      <c r="B17" s="9" t="s">
        <v>168</v>
      </c>
      <c r="C17" s="9"/>
      <c r="D17" s="9"/>
      <c r="E17" s="9"/>
      <c r="F17" s="9"/>
      <c r="G17" s="125">
        <v>7.1</v>
      </c>
      <c r="H17" s="26">
        <f>+J17-Q17</f>
        <v>9638</v>
      </c>
      <c r="I17" s="133"/>
      <c r="J17" s="134">
        <v>21640</v>
      </c>
      <c r="K17" s="133"/>
      <c r="L17" s="26">
        <v>3657</v>
      </c>
      <c r="M17" s="133"/>
      <c r="N17" s="134">
        <v>13740</v>
      </c>
      <c r="O17" s="23"/>
      <c r="Q17" s="117">
        <v>12002</v>
      </c>
      <c r="T17" s="116">
        <f t="shared" si="0"/>
        <v>0</v>
      </c>
    </row>
    <row r="18" spans="1:20" ht="15">
      <c r="A18" s="9"/>
      <c r="B18" s="11" t="s">
        <v>37</v>
      </c>
      <c r="C18" s="11"/>
      <c r="D18" s="11"/>
      <c r="E18" s="11"/>
      <c r="F18" s="11"/>
      <c r="G18" s="11"/>
      <c r="H18" s="26">
        <v>0</v>
      </c>
      <c r="I18" s="133"/>
      <c r="J18" s="134">
        <v>0</v>
      </c>
      <c r="K18" s="133"/>
      <c r="L18" s="26">
        <v>0</v>
      </c>
      <c r="M18" s="133"/>
      <c r="N18" s="134">
        <v>0</v>
      </c>
      <c r="O18" s="23"/>
      <c r="T18" s="116">
        <f t="shared" si="0"/>
        <v>0</v>
      </c>
    </row>
    <row r="19" spans="1:20" ht="15">
      <c r="A19" s="9"/>
      <c r="B19" s="9" t="s">
        <v>38</v>
      </c>
      <c r="C19" s="9"/>
      <c r="D19" s="9"/>
      <c r="E19" s="9"/>
      <c r="F19" s="9"/>
      <c r="G19" s="9"/>
      <c r="H19" s="27"/>
      <c r="I19" s="133"/>
      <c r="J19" s="135"/>
      <c r="K19" s="133"/>
      <c r="L19" s="27"/>
      <c r="M19" s="133"/>
      <c r="N19" s="135"/>
      <c r="O19" s="23"/>
      <c r="T19" s="116">
        <f t="shared" si="0"/>
        <v>0</v>
      </c>
    </row>
    <row r="20" spans="1:20" ht="15">
      <c r="A20" s="9"/>
      <c r="B20" s="9"/>
      <c r="C20" s="9"/>
      <c r="D20" s="9"/>
      <c r="E20" s="9"/>
      <c r="F20" s="9"/>
      <c r="G20" s="9"/>
      <c r="H20" s="149">
        <f>SUM(H16:H19)</f>
        <v>7638</v>
      </c>
      <c r="I20" s="133"/>
      <c r="J20" s="149">
        <f>SUM(J16:J19)</f>
        <v>15640</v>
      </c>
      <c r="K20" s="133"/>
      <c r="L20" s="149">
        <v>1657</v>
      </c>
      <c r="M20" s="133"/>
      <c r="N20" s="149">
        <v>9740</v>
      </c>
      <c r="O20" s="23"/>
      <c r="Q20" s="28">
        <f>SUM(Q16:Q19)</f>
        <v>8002</v>
      </c>
      <c r="T20" s="116">
        <f t="shared" si="0"/>
        <v>0</v>
      </c>
    </row>
    <row r="21" spans="1:20" ht="15">
      <c r="A21" s="9"/>
      <c r="B21" s="9" t="s">
        <v>39</v>
      </c>
      <c r="C21" s="4"/>
      <c r="D21" s="4"/>
      <c r="E21" s="4"/>
      <c r="F21" s="9"/>
      <c r="G21" s="9"/>
      <c r="H21" s="10">
        <f>H15-H20</f>
        <v>57016</v>
      </c>
      <c r="I21" s="133"/>
      <c r="J21" s="10">
        <f>J15-J20</f>
        <v>166286</v>
      </c>
      <c r="K21" s="133"/>
      <c r="L21" s="10">
        <v>73827</v>
      </c>
      <c r="M21" s="133"/>
      <c r="N21" s="10">
        <v>187402</v>
      </c>
      <c r="O21" s="23"/>
      <c r="Q21" s="10">
        <f>Q15-Q20</f>
        <v>109270</v>
      </c>
      <c r="T21" s="116">
        <f t="shared" si="0"/>
        <v>0</v>
      </c>
    </row>
    <row r="22" spans="1:20" ht="15">
      <c r="A22" s="9"/>
      <c r="B22" s="9"/>
      <c r="C22" s="9"/>
      <c r="D22" s="9"/>
      <c r="E22" s="9"/>
      <c r="F22" s="9"/>
      <c r="G22" s="9"/>
      <c r="H22" s="9"/>
      <c r="I22" s="95"/>
      <c r="J22" s="95"/>
      <c r="K22" s="95"/>
      <c r="L22" s="9"/>
      <c r="M22" s="95"/>
      <c r="N22" s="95"/>
      <c r="O22" s="4"/>
      <c r="T22" s="116">
        <f t="shared" si="0"/>
        <v>0</v>
      </c>
    </row>
    <row r="23" spans="1:20" ht="15.75">
      <c r="A23" s="13" t="s">
        <v>40</v>
      </c>
      <c r="B23" s="9"/>
      <c r="C23" s="9"/>
      <c r="D23" s="9"/>
      <c r="E23" s="9"/>
      <c r="F23" s="9"/>
      <c r="G23" s="9"/>
      <c r="H23" s="9"/>
      <c r="I23" s="95"/>
      <c r="J23" s="95"/>
      <c r="K23" s="95"/>
      <c r="L23" s="9"/>
      <c r="M23" s="95"/>
      <c r="N23" s="95"/>
      <c r="O23" s="4"/>
      <c r="T23" s="116">
        <f t="shared" si="0"/>
        <v>0</v>
      </c>
    </row>
    <row r="24" spans="1:20" ht="15">
      <c r="A24" s="9"/>
      <c r="B24" s="9" t="s">
        <v>41</v>
      </c>
      <c r="C24" s="9"/>
      <c r="D24" s="9"/>
      <c r="E24" s="9"/>
      <c r="F24" s="9"/>
      <c r="G24" s="9"/>
      <c r="H24" s="25">
        <f>+J24-Q24</f>
        <v>3916</v>
      </c>
      <c r="I24" s="133"/>
      <c r="J24" s="150">
        <v>10591</v>
      </c>
      <c r="K24" s="133"/>
      <c r="L24" s="25">
        <v>2441</v>
      </c>
      <c r="M24" s="133"/>
      <c r="N24" s="150">
        <v>7754</v>
      </c>
      <c r="O24" s="23"/>
      <c r="Q24" s="117">
        <v>6675</v>
      </c>
      <c r="T24" s="116">
        <f t="shared" si="0"/>
        <v>0</v>
      </c>
    </row>
    <row r="25" spans="1:20" ht="15">
      <c r="A25" s="9"/>
      <c r="B25" s="9" t="s">
        <v>42</v>
      </c>
      <c r="C25" s="9"/>
      <c r="D25" s="9"/>
      <c r="E25" s="9"/>
      <c r="F25" s="9"/>
      <c r="G25" s="9"/>
      <c r="H25" s="26">
        <f>+J25-Q25</f>
        <v>4340</v>
      </c>
      <c r="I25" s="133"/>
      <c r="J25" s="151">
        <v>5456</v>
      </c>
      <c r="K25" s="133"/>
      <c r="L25" s="26">
        <v>985</v>
      </c>
      <c r="M25" s="133"/>
      <c r="N25" s="151">
        <v>2387</v>
      </c>
      <c r="O25" s="23"/>
      <c r="Q25" s="117">
        <v>1116</v>
      </c>
      <c r="T25" s="116">
        <f t="shared" si="0"/>
        <v>0</v>
      </c>
    </row>
    <row r="26" spans="1:20" ht="15">
      <c r="A26" s="9"/>
      <c r="B26" s="9" t="s">
        <v>43</v>
      </c>
      <c r="C26" s="9"/>
      <c r="D26" s="9"/>
      <c r="E26" s="9"/>
      <c r="F26" s="9"/>
      <c r="G26" s="9"/>
      <c r="H26" s="26">
        <v>0</v>
      </c>
      <c r="I26" s="133"/>
      <c r="J26" s="151">
        <v>0</v>
      </c>
      <c r="K26" s="133"/>
      <c r="L26" s="26">
        <v>0</v>
      </c>
      <c r="M26" s="133"/>
      <c r="N26" s="151">
        <v>0</v>
      </c>
      <c r="O26" s="23"/>
      <c r="T26" s="116">
        <f t="shared" si="0"/>
        <v>0</v>
      </c>
    </row>
    <row r="27" spans="1:20" ht="15">
      <c r="A27" s="9"/>
      <c r="B27" s="9" t="s">
        <v>44</v>
      </c>
      <c r="C27" s="9"/>
      <c r="D27" s="9"/>
      <c r="E27" s="9"/>
      <c r="F27" s="9"/>
      <c r="G27" s="9"/>
      <c r="H27" s="26">
        <f>+J27-Q27</f>
        <v>21258</v>
      </c>
      <c r="I27" s="133"/>
      <c r="J27" s="151">
        <v>21258</v>
      </c>
      <c r="K27" s="133"/>
      <c r="L27" s="26">
        <v>11021</v>
      </c>
      <c r="M27" s="133"/>
      <c r="N27" s="151">
        <v>29575</v>
      </c>
      <c r="O27" s="23"/>
      <c r="Q27" s="117">
        <v>0</v>
      </c>
      <c r="T27" s="116">
        <f t="shared" si="0"/>
        <v>0</v>
      </c>
    </row>
    <row r="28" spans="1:20" ht="15">
      <c r="A28" s="9"/>
      <c r="B28" s="221" t="s">
        <v>45</v>
      </c>
      <c r="C28" s="221"/>
      <c r="D28" s="221"/>
      <c r="E28" s="221"/>
      <c r="F28" s="221"/>
      <c r="G28" s="221"/>
      <c r="H28" s="26"/>
      <c r="I28" s="133"/>
      <c r="J28" s="151"/>
      <c r="K28" s="133"/>
      <c r="L28" s="26"/>
      <c r="M28" s="133"/>
      <c r="N28" s="151"/>
      <c r="O28" s="23"/>
      <c r="T28" s="116">
        <f t="shared" si="0"/>
        <v>0</v>
      </c>
    </row>
    <row r="29" spans="1:20" ht="15">
      <c r="A29" s="9"/>
      <c r="B29" s="221"/>
      <c r="C29" s="221"/>
      <c r="D29" s="221"/>
      <c r="E29" s="221"/>
      <c r="F29" s="221"/>
      <c r="G29" s="221"/>
      <c r="H29" s="26">
        <v>0</v>
      </c>
      <c r="I29" s="133"/>
      <c r="J29" s="151">
        <v>0</v>
      </c>
      <c r="K29" s="133"/>
      <c r="L29" s="26">
        <v>0</v>
      </c>
      <c r="M29" s="133"/>
      <c r="N29" s="151">
        <v>0</v>
      </c>
      <c r="O29" s="23"/>
      <c r="T29" s="116">
        <f t="shared" si="0"/>
        <v>0</v>
      </c>
    </row>
    <row r="30" spans="1:20" ht="15">
      <c r="A30" s="9"/>
      <c r="B30" s="9" t="s">
        <v>46</v>
      </c>
      <c r="C30" s="9"/>
      <c r="D30" s="9"/>
      <c r="E30" s="9"/>
      <c r="F30" s="9"/>
      <c r="G30" s="9"/>
      <c r="H30" s="27">
        <f>+J30-Q30</f>
        <v>164</v>
      </c>
      <c r="I30" s="137"/>
      <c r="J30" s="152">
        <v>1113</v>
      </c>
      <c r="K30" s="137"/>
      <c r="L30" s="27">
        <v>541</v>
      </c>
      <c r="M30" s="137"/>
      <c r="N30" s="152">
        <v>1499</v>
      </c>
      <c r="O30" s="22"/>
      <c r="Q30" s="117">
        <v>949</v>
      </c>
      <c r="T30" s="116">
        <f t="shared" si="0"/>
        <v>0</v>
      </c>
    </row>
    <row r="31" spans="1:20" ht="15">
      <c r="A31" s="9"/>
      <c r="B31" s="14" t="s">
        <v>47</v>
      </c>
      <c r="C31" s="4"/>
      <c r="D31" s="4"/>
      <c r="E31" s="9"/>
      <c r="F31" s="9"/>
      <c r="G31" s="9"/>
      <c r="H31" s="12">
        <f>SUM(H24:H30)</f>
        <v>29678</v>
      </c>
      <c r="I31" s="137"/>
      <c r="J31" s="12">
        <f>SUM(J24:J30)</f>
        <v>38418</v>
      </c>
      <c r="K31" s="137"/>
      <c r="L31" s="12">
        <v>14988</v>
      </c>
      <c r="M31" s="137"/>
      <c r="N31" s="12">
        <v>41215</v>
      </c>
      <c r="O31" s="22"/>
      <c r="Q31" s="12">
        <f>SUM(Q24:Q30)</f>
        <v>8740</v>
      </c>
      <c r="T31" s="116">
        <f t="shared" si="0"/>
        <v>0</v>
      </c>
    </row>
    <row r="32" spans="1:20" ht="15">
      <c r="A32" s="9"/>
      <c r="B32" s="9"/>
      <c r="C32" s="9"/>
      <c r="D32" s="9"/>
      <c r="E32" s="9"/>
      <c r="F32" s="9"/>
      <c r="G32" s="9"/>
      <c r="H32" s="10">
        <f>H21+H31</f>
        <v>86694</v>
      </c>
      <c r="I32" s="137"/>
      <c r="J32" s="10">
        <f>J21+J31</f>
        <v>204704</v>
      </c>
      <c r="K32" s="137"/>
      <c r="L32" s="10">
        <v>88815</v>
      </c>
      <c r="M32" s="137"/>
      <c r="N32" s="10">
        <v>228617</v>
      </c>
      <c r="O32" s="22"/>
      <c r="Q32" s="10">
        <f>Q21+Q31</f>
        <v>118010</v>
      </c>
      <c r="T32" s="116">
        <f t="shared" si="0"/>
        <v>0</v>
      </c>
    </row>
    <row r="33" spans="1:20" ht="15.75">
      <c r="A33" s="13" t="s">
        <v>48</v>
      </c>
      <c r="B33" s="9"/>
      <c r="C33" s="9"/>
      <c r="D33" s="9"/>
      <c r="E33" s="9"/>
      <c r="F33" s="9"/>
      <c r="G33" s="9"/>
      <c r="H33" s="10"/>
      <c r="I33" s="137"/>
      <c r="J33" s="138"/>
      <c r="K33" s="137"/>
      <c r="L33" s="10"/>
      <c r="M33" s="137"/>
      <c r="N33" s="138"/>
      <c r="O33" s="22"/>
      <c r="T33" s="116">
        <f t="shared" si="0"/>
        <v>0</v>
      </c>
    </row>
    <row r="34" spans="1:20" ht="15">
      <c r="A34" s="15"/>
      <c r="B34" s="9"/>
      <c r="C34" s="9"/>
      <c r="D34" s="9"/>
      <c r="E34" s="9"/>
      <c r="F34" s="9"/>
      <c r="G34" s="9"/>
      <c r="H34" s="9"/>
      <c r="J34" s="153"/>
      <c r="L34" s="9"/>
      <c r="N34" s="153"/>
      <c r="T34" s="116">
        <f t="shared" si="0"/>
        <v>0</v>
      </c>
    </row>
    <row r="35" spans="1:20" ht="15">
      <c r="A35" s="9"/>
      <c r="B35" s="9" t="s">
        <v>49</v>
      </c>
      <c r="C35" s="9"/>
      <c r="D35" s="9"/>
      <c r="E35" s="9"/>
      <c r="F35" s="9"/>
      <c r="G35" s="9"/>
      <c r="H35" s="25">
        <f>+J35-Q35</f>
        <v>53944.42268000002</v>
      </c>
      <c r="I35" s="137"/>
      <c r="J35" s="154">
        <v>150095.42268000002</v>
      </c>
      <c r="L35" s="25">
        <v>46624</v>
      </c>
      <c r="M35" s="137"/>
      <c r="N35" s="154">
        <v>111633</v>
      </c>
      <c r="Q35" s="117">
        <v>96151</v>
      </c>
      <c r="T35" s="116">
        <f t="shared" si="0"/>
        <v>0</v>
      </c>
    </row>
    <row r="36" spans="1:20" ht="15">
      <c r="A36" s="9"/>
      <c r="B36" s="9" t="s">
        <v>50</v>
      </c>
      <c r="C36" s="9"/>
      <c r="D36" s="9"/>
      <c r="E36" s="9"/>
      <c r="F36" s="9"/>
      <c r="G36" s="9"/>
      <c r="H36" s="26">
        <f>+J36-Q36</f>
        <v>0</v>
      </c>
      <c r="I36" s="137"/>
      <c r="J36" s="155">
        <v>0</v>
      </c>
      <c r="L36" s="26">
        <v>0</v>
      </c>
      <c r="M36" s="137"/>
      <c r="N36" s="155">
        <v>0</v>
      </c>
      <c r="T36" s="116">
        <f t="shared" si="0"/>
        <v>0</v>
      </c>
    </row>
    <row r="37" spans="1:20" ht="15">
      <c r="A37" s="9"/>
      <c r="B37" s="9" t="s">
        <v>51</v>
      </c>
      <c r="C37" s="9"/>
      <c r="D37" s="9"/>
      <c r="E37" s="9"/>
      <c r="F37" s="9"/>
      <c r="G37" s="9"/>
      <c r="H37" s="27">
        <v>0</v>
      </c>
      <c r="I37" s="137"/>
      <c r="J37" s="156">
        <v>0</v>
      </c>
      <c r="L37" s="27">
        <v>0</v>
      </c>
      <c r="M37" s="137"/>
      <c r="N37" s="156">
        <v>0</v>
      </c>
      <c r="T37" s="116">
        <f t="shared" si="0"/>
        <v>0</v>
      </c>
    </row>
    <row r="38" spans="1:20" ht="15">
      <c r="A38" s="9"/>
      <c r="B38" s="14" t="s">
        <v>52</v>
      </c>
      <c r="C38" s="4"/>
      <c r="D38" s="4"/>
      <c r="E38" s="9"/>
      <c r="F38" s="9"/>
      <c r="G38" s="9"/>
      <c r="H38" s="12">
        <f>SUM(H35:H37)</f>
        <v>53944.42268000002</v>
      </c>
      <c r="I38" s="137"/>
      <c r="J38" s="12">
        <f>SUM(J35:J37)</f>
        <v>150095.42268000002</v>
      </c>
      <c r="L38" s="12">
        <v>46624</v>
      </c>
      <c r="M38" s="137"/>
      <c r="N38" s="12">
        <v>111633</v>
      </c>
      <c r="Q38" s="12">
        <f>SUM(Q35:Q37)</f>
        <v>96151</v>
      </c>
      <c r="T38" s="116">
        <f t="shared" si="0"/>
        <v>0</v>
      </c>
    </row>
    <row r="39" spans="1:20" ht="15">
      <c r="A39" s="9"/>
      <c r="B39" s="9"/>
      <c r="C39" s="9"/>
      <c r="D39" s="4"/>
      <c r="E39" s="9"/>
      <c r="F39" s="9"/>
      <c r="G39" s="9"/>
      <c r="H39" s="29">
        <f>H32-H38</f>
        <v>32749.577319999982</v>
      </c>
      <c r="J39" s="29">
        <f>J32-J38</f>
        <v>54608.57731999998</v>
      </c>
      <c r="L39" s="29">
        <v>42191</v>
      </c>
      <c r="N39" s="29">
        <v>116984</v>
      </c>
      <c r="Q39" s="29">
        <f>Q32-Q38</f>
        <v>21859</v>
      </c>
      <c r="T39" s="116">
        <f t="shared" si="0"/>
        <v>0</v>
      </c>
    </row>
    <row r="40" spans="1:20" ht="15">
      <c r="A40" s="9"/>
      <c r="B40" s="9" t="s">
        <v>53</v>
      </c>
      <c r="C40" s="9"/>
      <c r="D40" s="9"/>
      <c r="E40" s="9"/>
      <c r="F40" s="9"/>
      <c r="G40" s="9"/>
      <c r="H40" s="24">
        <v>0</v>
      </c>
      <c r="I40" s="137"/>
      <c r="J40" s="139">
        <v>0</v>
      </c>
      <c r="K40" s="137"/>
      <c r="L40" s="24">
        <v>0</v>
      </c>
      <c r="M40" s="137"/>
      <c r="N40" s="139">
        <v>0</v>
      </c>
      <c r="O40" s="22"/>
      <c r="T40" s="116">
        <f t="shared" si="0"/>
        <v>0</v>
      </c>
    </row>
    <row r="41" spans="1:20" ht="15.75">
      <c r="A41" s="13" t="s">
        <v>54</v>
      </c>
      <c r="B41" s="16"/>
      <c r="C41" s="9"/>
      <c r="D41" s="9"/>
      <c r="E41" s="9"/>
      <c r="F41" s="9"/>
      <c r="G41" s="9"/>
      <c r="H41" s="31">
        <f>H39-H40</f>
        <v>32749.577319999982</v>
      </c>
      <c r="I41" s="157"/>
      <c r="J41" s="31">
        <f>J39-J40</f>
        <v>54608.57731999998</v>
      </c>
      <c r="K41" s="157"/>
      <c r="L41" s="31">
        <v>42191</v>
      </c>
      <c r="M41" s="157"/>
      <c r="N41" s="31">
        <v>116984</v>
      </c>
      <c r="O41" s="32"/>
      <c r="Q41" s="31">
        <f>Q39-Q40</f>
        <v>21859</v>
      </c>
      <c r="T41" s="116">
        <f t="shared" si="0"/>
        <v>0</v>
      </c>
    </row>
    <row r="42" spans="1:20" ht="15.75">
      <c r="A42" s="13"/>
      <c r="B42" s="16"/>
      <c r="C42" s="9"/>
      <c r="D42" s="9"/>
      <c r="E42" s="9"/>
      <c r="F42" s="9"/>
      <c r="G42" s="9"/>
      <c r="H42" s="29"/>
      <c r="J42" s="29"/>
      <c r="L42" s="29"/>
      <c r="N42" s="29"/>
      <c r="T42" s="116">
        <f t="shared" si="0"/>
        <v>0</v>
      </c>
    </row>
    <row r="43" spans="1:20" ht="15">
      <c r="A43" s="9"/>
      <c r="B43" s="14" t="s">
        <v>55</v>
      </c>
      <c r="C43" s="14"/>
      <c r="D43" s="9"/>
      <c r="E43" s="9"/>
      <c r="F43" s="9"/>
      <c r="G43" s="9"/>
      <c r="H43" s="25">
        <f>+J43-Q43</f>
        <v>3588</v>
      </c>
      <c r="I43" s="137"/>
      <c r="J43" s="154">
        <v>11127</v>
      </c>
      <c r="K43" s="137"/>
      <c r="L43" s="25">
        <v>11895</v>
      </c>
      <c r="M43" s="137"/>
      <c r="N43" s="154">
        <v>35799</v>
      </c>
      <c r="O43" s="22"/>
      <c r="Q43" s="117">
        <v>7539</v>
      </c>
      <c r="T43" s="116">
        <f t="shared" si="0"/>
        <v>0</v>
      </c>
    </row>
    <row r="44" spans="1:20" ht="15">
      <c r="A44" s="9"/>
      <c r="B44" s="17" t="s">
        <v>56</v>
      </c>
      <c r="C44" s="14"/>
      <c r="D44" s="9"/>
      <c r="E44" s="9"/>
      <c r="F44" s="9"/>
      <c r="G44" s="9"/>
      <c r="H44" s="26">
        <v>0</v>
      </c>
      <c r="I44" s="137"/>
      <c r="J44" s="155">
        <v>0</v>
      </c>
      <c r="K44" s="137"/>
      <c r="L44" s="26">
        <v>0</v>
      </c>
      <c r="M44" s="137"/>
      <c r="N44" s="155">
        <v>0</v>
      </c>
      <c r="O44" s="22"/>
      <c r="T44" s="116">
        <f t="shared" si="0"/>
        <v>0</v>
      </c>
    </row>
    <row r="45" spans="1:20" ht="15">
      <c r="A45" s="9"/>
      <c r="B45" s="17" t="s">
        <v>57</v>
      </c>
      <c r="C45" s="17"/>
      <c r="D45" s="9"/>
      <c r="E45" s="9"/>
      <c r="F45" s="9"/>
      <c r="G45" s="9"/>
      <c r="H45" s="26">
        <v>0</v>
      </c>
      <c r="I45" s="137"/>
      <c r="J45" s="156">
        <v>0</v>
      </c>
      <c r="K45" s="137"/>
      <c r="L45" s="27">
        <v>0</v>
      </c>
      <c r="M45" s="137"/>
      <c r="N45" s="156">
        <v>0</v>
      </c>
      <c r="O45" s="22"/>
      <c r="Q45" s="117">
        <v>0</v>
      </c>
      <c r="T45" s="116">
        <f t="shared" si="0"/>
        <v>0</v>
      </c>
    </row>
    <row r="46" spans="1:20" ht="15">
      <c r="A46" s="9"/>
      <c r="B46" s="9"/>
      <c r="C46" s="9"/>
      <c r="D46" s="9"/>
      <c r="E46" s="9"/>
      <c r="F46" s="9"/>
      <c r="G46" s="9"/>
      <c r="H46" s="149">
        <f>SUM(H43:H45)</f>
        <v>3588</v>
      </c>
      <c r="I46" s="133"/>
      <c r="J46" s="149">
        <f>SUM(J43:J45)</f>
        <v>11127</v>
      </c>
      <c r="K46" s="133"/>
      <c r="L46" s="149">
        <v>11895</v>
      </c>
      <c r="M46" s="133"/>
      <c r="N46" s="149">
        <v>35799</v>
      </c>
      <c r="O46" s="23"/>
      <c r="Q46" s="28">
        <f>SUM(Q43:Q45)</f>
        <v>7539</v>
      </c>
      <c r="T46" s="116">
        <f t="shared" si="0"/>
        <v>0</v>
      </c>
    </row>
    <row r="47" spans="1:20" ht="15.75">
      <c r="A47" s="13" t="s">
        <v>58</v>
      </c>
      <c r="B47" s="9"/>
      <c r="C47" s="9"/>
      <c r="D47" s="9"/>
      <c r="E47" s="9"/>
      <c r="F47" s="9"/>
      <c r="G47" s="9"/>
      <c r="H47" s="158">
        <f>H39-H46</f>
        <v>29161.577319999982</v>
      </c>
      <c r="I47" s="159"/>
      <c r="J47" s="158">
        <f>J39-J46</f>
        <v>43481.57731999998</v>
      </c>
      <c r="K47" s="159"/>
      <c r="L47" s="158">
        <v>30296</v>
      </c>
      <c r="M47" s="159"/>
      <c r="N47" s="158">
        <v>81185</v>
      </c>
      <c r="O47" s="33"/>
      <c r="Q47" s="117">
        <f>+Q41-Q46</f>
        <v>14320</v>
      </c>
      <c r="S47" s="116"/>
      <c r="T47" s="116">
        <f t="shared" si="0"/>
        <v>0</v>
      </c>
    </row>
    <row r="48" spans="1:15" ht="15">
      <c r="A48" s="9"/>
      <c r="B48" s="9" t="s">
        <v>59</v>
      </c>
      <c r="C48" s="9"/>
      <c r="D48" s="9"/>
      <c r="E48" s="9"/>
      <c r="F48" s="9"/>
      <c r="G48" s="9"/>
      <c r="H48" s="10"/>
      <c r="I48" s="133"/>
      <c r="J48" s="133">
        <v>28921.276620000004</v>
      </c>
      <c r="K48" s="133"/>
      <c r="L48" s="10"/>
      <c r="M48" s="133"/>
      <c r="N48" s="133">
        <v>11996</v>
      </c>
      <c r="O48" s="23"/>
    </row>
    <row r="49" spans="1:15" ht="16.5" thickBot="1">
      <c r="A49" s="9"/>
      <c r="B49" s="9" t="s">
        <v>60</v>
      </c>
      <c r="C49" s="9"/>
      <c r="D49" s="9"/>
      <c r="E49" s="9"/>
      <c r="F49" s="9"/>
      <c r="G49" s="9"/>
      <c r="H49" s="10"/>
      <c r="I49" s="133"/>
      <c r="J49" s="160">
        <f>J48+J47</f>
        <v>72402.85393999999</v>
      </c>
      <c r="K49" s="159"/>
      <c r="L49" s="10"/>
      <c r="M49" s="133"/>
      <c r="N49" s="160">
        <v>93181</v>
      </c>
      <c r="O49" s="33"/>
    </row>
    <row r="50" spans="1:14" ht="15.75" thickTop="1">
      <c r="A50" s="9"/>
      <c r="B50" s="9"/>
      <c r="C50" s="9"/>
      <c r="D50" s="9"/>
      <c r="E50" s="9"/>
      <c r="F50" s="9"/>
      <c r="G50" s="9"/>
      <c r="H50" s="9"/>
      <c r="I50" s="95"/>
      <c r="J50" s="95"/>
      <c r="K50" s="95"/>
      <c r="L50" s="95"/>
      <c r="M50" s="95"/>
      <c r="N50" s="95"/>
    </row>
    <row r="51" spans="1:14" ht="15.75">
      <c r="A51" s="9" t="s">
        <v>61</v>
      </c>
      <c r="B51" s="8"/>
      <c r="C51" s="8"/>
      <c r="D51" s="8"/>
      <c r="E51" s="8"/>
      <c r="F51" s="8"/>
      <c r="G51" s="8"/>
      <c r="H51" s="8"/>
      <c r="I51" s="95"/>
      <c r="J51" s="161">
        <f>J47/('B.S'!G35/10)</f>
        <v>0.6638611456838374</v>
      </c>
      <c r="K51" s="95"/>
      <c r="L51" s="95"/>
      <c r="M51" s="95"/>
      <c r="N51" s="161">
        <v>1.5436230125984431</v>
      </c>
    </row>
    <row r="52" spans="1:14" ht="15.75">
      <c r="A52" s="8"/>
      <c r="B52" s="8"/>
      <c r="C52" s="8"/>
      <c r="D52" s="8"/>
      <c r="E52" s="8"/>
      <c r="F52" s="8"/>
      <c r="G52" s="8"/>
      <c r="H52" s="8"/>
      <c r="I52" s="95"/>
      <c r="J52" s="95"/>
      <c r="K52" s="95"/>
      <c r="L52" s="95"/>
      <c r="M52" s="95"/>
      <c r="N52" s="95"/>
    </row>
    <row r="53" spans="1:11" ht="15" customHeight="1">
      <c r="A53" s="220" t="s">
        <v>172</v>
      </c>
      <c r="B53" s="220"/>
      <c r="C53" s="220"/>
      <c r="D53" s="220"/>
      <c r="E53" s="220"/>
      <c r="F53" s="220"/>
      <c r="G53" s="220"/>
      <c r="H53" s="220"/>
      <c r="I53" s="220"/>
      <c r="J53" s="220"/>
      <c r="K53" s="220"/>
    </row>
    <row r="63" spans="2:13" ht="15">
      <c r="B63" s="41" t="s">
        <v>110</v>
      </c>
      <c r="C63" s="41"/>
      <c r="D63" s="4"/>
      <c r="E63" s="103"/>
      <c r="F63" s="4"/>
      <c r="H63" s="142" t="s">
        <v>111</v>
      </c>
      <c r="I63" s="85"/>
      <c r="J63" s="85"/>
      <c r="M63" s="142" t="s">
        <v>111</v>
      </c>
    </row>
  </sheetData>
  <sheetProtection/>
  <mergeCells count="3">
    <mergeCell ref="B28:G29"/>
    <mergeCell ref="A53:K53"/>
    <mergeCell ref="H11:N11"/>
  </mergeCells>
  <printOptions horizontalCentered="1"/>
  <pageMargins left="0.75" right="0.75" top="1" bottom="1" header="0.5" footer="0.5"/>
  <pageSetup fitToHeight="1" fitToWidth="1" horizontalDpi="1200" verticalDpi="1200" orientation="portrait" paperSize="12" scale="69" r:id="rId1"/>
</worksheet>
</file>

<file path=xl/worksheets/sheet3.xml><?xml version="1.0" encoding="utf-8"?>
<worksheet xmlns="http://schemas.openxmlformats.org/spreadsheetml/2006/main" xmlns:r="http://schemas.openxmlformats.org/officeDocument/2006/relationships">
  <sheetPr>
    <pageSetUpPr fitToPage="1"/>
  </sheetPr>
  <dimension ref="A1:S69"/>
  <sheetViews>
    <sheetView zoomScalePageLayoutView="0" workbookViewId="0" topLeftCell="A1">
      <pane ySplit="7" topLeftCell="A47" activePane="bottomLeft" state="frozen"/>
      <selection pane="topLeft" activeCell="A1" sqref="A1"/>
      <selection pane="bottomLeft" activeCell="A2" sqref="A2"/>
    </sheetView>
  </sheetViews>
  <sheetFormatPr defaultColWidth="9.140625" defaultRowHeight="12.75"/>
  <cols>
    <col min="8" max="8" width="4.57421875" style="0" customWidth="1"/>
    <col min="9" max="9" width="15.7109375" style="0" bestFit="1" customWidth="1"/>
    <col min="10" max="10" width="1.28515625" style="0" customWidth="1"/>
    <col min="11" max="11" width="15.7109375" style="128" bestFit="1" customWidth="1"/>
    <col min="14" max="14" width="15.00390625" style="0" bestFit="1" customWidth="1"/>
    <col min="15" max="15" width="11.421875" style="22" bestFit="1" customWidth="1"/>
    <col min="16" max="16" width="11.28125" style="22" bestFit="1" customWidth="1"/>
    <col min="17" max="17" width="10.8515625" style="22" bestFit="1" customWidth="1"/>
    <col min="19" max="19" width="5.00390625" style="0" bestFit="1" customWidth="1"/>
  </cols>
  <sheetData>
    <row r="1" ht="15.75">
      <c r="A1" s="1" t="s">
        <v>0</v>
      </c>
    </row>
    <row r="2" ht="15.75">
      <c r="A2" s="38" t="s">
        <v>83</v>
      </c>
    </row>
    <row r="3" ht="15.75">
      <c r="A3" s="8" t="s">
        <v>210</v>
      </c>
    </row>
    <row r="5" spans="1:11" ht="15.75">
      <c r="A5" s="8"/>
      <c r="B5" s="36"/>
      <c r="C5" s="36"/>
      <c r="D5" s="36"/>
      <c r="E5" s="36"/>
      <c r="F5" s="36"/>
      <c r="G5" s="36"/>
      <c r="H5" s="36"/>
      <c r="I5" s="19" t="s">
        <v>66</v>
      </c>
      <c r="J5" s="48"/>
      <c r="K5" s="19" t="s">
        <v>66</v>
      </c>
    </row>
    <row r="6" spans="1:11" ht="15.75">
      <c r="A6" s="8"/>
      <c r="B6" s="36"/>
      <c r="C6" s="36"/>
      <c r="D6" s="36"/>
      <c r="E6" s="36"/>
      <c r="F6" s="36"/>
      <c r="G6" s="36"/>
      <c r="H6" s="36"/>
      <c r="I6" s="49">
        <v>2013</v>
      </c>
      <c r="J6" s="48"/>
      <c r="K6" s="49">
        <v>2012</v>
      </c>
    </row>
    <row r="7" spans="1:11" ht="15.75">
      <c r="A7" s="8"/>
      <c r="B7" s="36"/>
      <c r="C7" s="36"/>
      <c r="D7" s="36"/>
      <c r="E7" s="36"/>
      <c r="F7" s="36"/>
      <c r="G7" s="36"/>
      <c r="H7" s="36"/>
      <c r="I7" s="21" t="s">
        <v>63</v>
      </c>
      <c r="J7" s="48"/>
      <c r="K7" s="21" t="s">
        <v>63</v>
      </c>
    </row>
    <row r="8" spans="1:11" ht="15.75">
      <c r="A8" s="35"/>
      <c r="B8" s="36"/>
      <c r="C8" s="36"/>
      <c r="D8" s="36"/>
      <c r="E8" s="36"/>
      <c r="F8" s="36"/>
      <c r="G8" s="36"/>
      <c r="H8" s="50" t="s">
        <v>84</v>
      </c>
      <c r="I8" s="222" t="s">
        <v>85</v>
      </c>
      <c r="J8" s="222"/>
      <c r="K8" s="222"/>
    </row>
    <row r="9" spans="1:11" ht="15.75">
      <c r="A9" s="35" t="s">
        <v>86</v>
      </c>
      <c r="B9" s="36"/>
      <c r="C9" s="40"/>
      <c r="D9" s="36"/>
      <c r="E9" s="40"/>
      <c r="F9" s="40"/>
      <c r="G9" s="40"/>
      <c r="H9" s="4"/>
      <c r="I9" s="4"/>
      <c r="J9" s="4"/>
      <c r="K9" s="36"/>
    </row>
    <row r="10" spans="1:11" ht="15">
      <c r="A10" s="36"/>
      <c r="B10" s="36"/>
      <c r="C10" s="40"/>
      <c r="D10" s="36"/>
      <c r="E10" s="40"/>
      <c r="F10" s="40"/>
      <c r="G10" s="40"/>
      <c r="H10" s="4"/>
      <c r="I10" s="4"/>
      <c r="J10" s="4"/>
      <c r="K10" s="36"/>
    </row>
    <row r="11" spans="1:11" ht="15">
      <c r="A11" s="36" t="s">
        <v>87</v>
      </c>
      <c r="B11" s="36"/>
      <c r="C11" s="40"/>
      <c r="D11" s="36"/>
      <c r="E11" s="40"/>
      <c r="F11" s="40"/>
      <c r="G11" s="40"/>
      <c r="H11" s="4"/>
      <c r="I11" s="40">
        <f>'P.L'!J41</f>
        <v>54608.57731999998</v>
      </c>
      <c r="J11" s="41"/>
      <c r="K11" s="40">
        <v>116984</v>
      </c>
    </row>
    <row r="12" spans="1:11" ht="15">
      <c r="A12" s="36" t="s">
        <v>88</v>
      </c>
      <c r="B12" s="36"/>
      <c r="C12" s="40"/>
      <c r="D12" s="36"/>
      <c r="E12" s="40"/>
      <c r="F12" s="40"/>
      <c r="G12" s="40"/>
      <c r="H12" s="4"/>
      <c r="I12" s="51">
        <f>'P.L'!J25</f>
        <v>5456</v>
      </c>
      <c r="J12" s="41"/>
      <c r="K12" s="51">
        <v>2387</v>
      </c>
    </row>
    <row r="13" spans="1:11" ht="15">
      <c r="A13" s="36"/>
      <c r="B13" s="36"/>
      <c r="C13" s="40"/>
      <c r="D13" s="36"/>
      <c r="E13" s="40"/>
      <c r="F13" s="40"/>
      <c r="G13" s="40"/>
      <c r="H13" s="4"/>
      <c r="I13" s="51">
        <f>I11-I12</f>
        <v>49152.57731999998</v>
      </c>
      <c r="J13" s="41"/>
      <c r="K13" s="192">
        <v>114597</v>
      </c>
    </row>
    <row r="14" spans="1:11" ht="15.75">
      <c r="A14" s="35" t="s">
        <v>89</v>
      </c>
      <c r="B14" s="36"/>
      <c r="C14" s="40"/>
      <c r="D14" s="36"/>
      <c r="E14" s="40"/>
      <c r="F14" s="40"/>
      <c r="G14" s="40"/>
      <c r="H14" s="4"/>
      <c r="I14" s="40"/>
      <c r="J14" s="4"/>
      <c r="K14" s="40"/>
    </row>
    <row r="15" spans="1:11" ht="15">
      <c r="A15" s="36" t="s">
        <v>191</v>
      </c>
      <c r="B15" s="36"/>
      <c r="C15" s="40"/>
      <c r="D15" s="36"/>
      <c r="E15" s="40"/>
      <c r="F15" s="40"/>
      <c r="G15" s="40"/>
      <c r="H15" s="4"/>
      <c r="I15" s="25">
        <f>'P.L'!J16</f>
        <v>-6000</v>
      </c>
      <c r="J15" s="4"/>
      <c r="K15" s="25">
        <v>-4000</v>
      </c>
    </row>
    <row r="16" spans="1:11" ht="15">
      <c r="A16" s="36" t="s">
        <v>90</v>
      </c>
      <c r="B16" s="36"/>
      <c r="C16" s="40"/>
      <c r="D16" s="52"/>
      <c r="E16" s="40"/>
      <c r="F16" s="40"/>
      <c r="G16" s="40"/>
      <c r="H16" s="4"/>
      <c r="I16" s="57">
        <v>8405</v>
      </c>
      <c r="J16" s="4"/>
      <c r="K16" s="57">
        <v>5519</v>
      </c>
    </row>
    <row r="17" spans="1:11" ht="15">
      <c r="A17" s="36" t="s">
        <v>169</v>
      </c>
      <c r="B17" s="36"/>
      <c r="C17" s="40"/>
      <c r="D17" s="52"/>
      <c r="E17" s="40"/>
      <c r="F17" s="40"/>
      <c r="G17" s="40"/>
      <c r="H17" s="4"/>
      <c r="I17" s="26">
        <f>'P.L'!J17+1</f>
        <v>21641</v>
      </c>
      <c r="J17" s="41"/>
      <c r="K17" s="26">
        <v>13740</v>
      </c>
    </row>
    <row r="18" spans="1:11" ht="15">
      <c r="A18" s="36" t="s">
        <v>91</v>
      </c>
      <c r="B18" s="36"/>
      <c r="C18" s="40"/>
      <c r="D18" s="52"/>
      <c r="E18" s="40"/>
      <c r="F18" s="40"/>
      <c r="G18" s="40"/>
      <c r="H18" s="4"/>
      <c r="I18" s="26">
        <v>0</v>
      </c>
      <c r="J18" s="41"/>
      <c r="K18" s="26">
        <v>0</v>
      </c>
    </row>
    <row r="19" spans="1:11" ht="15">
      <c r="A19" s="36" t="s">
        <v>171</v>
      </c>
      <c r="B19" s="36"/>
      <c r="C19" s="40"/>
      <c r="D19" s="52"/>
      <c r="E19" s="40"/>
      <c r="F19" s="40"/>
      <c r="G19" s="40"/>
      <c r="H19" s="4"/>
      <c r="I19" s="26">
        <v>0</v>
      </c>
      <c r="J19" s="41"/>
      <c r="K19" s="26">
        <v>0</v>
      </c>
    </row>
    <row r="20" spans="1:11" ht="15">
      <c r="A20" s="36" t="s">
        <v>170</v>
      </c>
      <c r="B20" s="36"/>
      <c r="C20" s="40"/>
      <c r="D20" s="52"/>
      <c r="E20" s="40"/>
      <c r="F20" s="40"/>
      <c r="G20" s="40"/>
      <c r="H20" s="4"/>
      <c r="I20" s="27">
        <v>0</v>
      </c>
      <c r="J20" s="41"/>
      <c r="K20" s="27">
        <v>0</v>
      </c>
    </row>
    <row r="21" spans="1:19" ht="15">
      <c r="A21" s="53"/>
      <c r="B21" s="36"/>
      <c r="C21" s="40"/>
      <c r="D21" s="36"/>
      <c r="E21" s="40"/>
      <c r="F21" s="40"/>
      <c r="G21" s="40"/>
      <c r="H21" s="4"/>
      <c r="I21" s="12">
        <f>SUM(I15:I20)</f>
        <v>24046</v>
      </c>
      <c r="J21" s="4"/>
      <c r="K21" s="12">
        <v>15259</v>
      </c>
      <c r="S21" s="117"/>
    </row>
    <row r="22" spans="1:19" ht="15">
      <c r="A22" s="53"/>
      <c r="B22" s="36"/>
      <c r="C22" s="40"/>
      <c r="D22" s="36"/>
      <c r="E22" s="40"/>
      <c r="F22" s="40"/>
      <c r="G22" s="40"/>
      <c r="H22" s="4"/>
      <c r="I22" s="126">
        <f>I13+I21</f>
        <v>73198.57731999998</v>
      </c>
      <c r="J22" s="4"/>
      <c r="K22" s="40">
        <v>129856</v>
      </c>
      <c r="S22" s="216">
        <f>12666-6666</f>
        <v>6000</v>
      </c>
    </row>
    <row r="23" spans="1:11" ht="15">
      <c r="A23" s="36" t="s">
        <v>92</v>
      </c>
      <c r="B23" s="36"/>
      <c r="C23" s="36"/>
      <c r="D23" s="36"/>
      <c r="E23" s="36"/>
      <c r="F23" s="36"/>
      <c r="G23" s="36"/>
      <c r="H23" s="4"/>
      <c r="I23" s="40"/>
      <c r="J23" s="4"/>
      <c r="K23" s="40"/>
    </row>
    <row r="24" spans="1:17" s="197" customFormat="1" ht="15">
      <c r="A24" s="193" t="s">
        <v>93</v>
      </c>
      <c r="B24" s="194"/>
      <c r="C24" s="194"/>
      <c r="D24" s="194"/>
      <c r="E24" s="194"/>
      <c r="F24" s="194"/>
      <c r="G24" s="194"/>
      <c r="H24" s="195"/>
      <c r="I24" s="196">
        <v>6000</v>
      </c>
      <c r="J24" s="195"/>
      <c r="K24" s="196">
        <v>10333</v>
      </c>
      <c r="O24" s="198">
        <f>'B.S'!G17</f>
        <v>295296</v>
      </c>
      <c r="P24" s="198">
        <f>'B.S'!I17</f>
        <v>182009</v>
      </c>
      <c r="Q24" s="198"/>
    </row>
    <row r="25" spans="1:16" ht="15">
      <c r="A25" s="53" t="s">
        <v>94</v>
      </c>
      <c r="B25" s="36"/>
      <c r="C25" s="36"/>
      <c r="D25" s="36"/>
      <c r="E25" s="36"/>
      <c r="F25" s="36"/>
      <c r="G25" s="36"/>
      <c r="H25" s="4"/>
      <c r="I25" s="26">
        <f>advances!K21-advances!I21</f>
        <v>-386864</v>
      </c>
      <c r="J25" s="4"/>
      <c r="K25" s="26">
        <v>-155935</v>
      </c>
      <c r="N25" s="117"/>
      <c r="P25" s="22">
        <v>0</v>
      </c>
    </row>
    <row r="26" spans="1:17" ht="15">
      <c r="A26" s="53" t="s">
        <v>95</v>
      </c>
      <c r="B26" s="36"/>
      <c r="C26" s="36"/>
      <c r="D26" s="36"/>
      <c r="E26" s="36"/>
      <c r="F26" s="36"/>
      <c r="G26" s="36"/>
      <c r="H26" s="4"/>
      <c r="I26" s="54">
        <f>Q26</f>
        <v>-113287</v>
      </c>
      <c r="J26" s="4"/>
      <c r="K26" s="54">
        <v>-48534</v>
      </c>
      <c r="N26" s="119"/>
      <c r="O26" s="22">
        <f>O24+O25</f>
        <v>295296</v>
      </c>
      <c r="P26" s="22">
        <f>P24+P25</f>
        <v>182009</v>
      </c>
      <c r="Q26" s="22">
        <f>P26-O26</f>
        <v>-113287</v>
      </c>
    </row>
    <row r="27" spans="1:14" ht="15">
      <c r="A27" s="36"/>
      <c r="B27" s="36"/>
      <c r="C27" s="36"/>
      <c r="D27" s="36"/>
      <c r="E27" s="36"/>
      <c r="F27" s="36"/>
      <c r="G27" s="36"/>
      <c r="H27" s="4"/>
      <c r="I27" s="55">
        <f>SUM(I24:I26)</f>
        <v>-494151</v>
      </c>
      <c r="J27" s="4"/>
      <c r="K27" s="55">
        <v>-194136</v>
      </c>
      <c r="N27" s="118"/>
    </row>
    <row r="28" spans="1:11" ht="15">
      <c r="A28" s="36" t="s">
        <v>96</v>
      </c>
      <c r="B28" s="36"/>
      <c r="C28" s="36"/>
      <c r="D28" s="36"/>
      <c r="E28" s="36"/>
      <c r="F28" s="36"/>
      <c r="G28" s="36"/>
      <c r="H28" s="4"/>
      <c r="I28" s="40"/>
      <c r="J28" s="4"/>
      <c r="K28" s="40"/>
    </row>
    <row r="29" spans="1:16" ht="15">
      <c r="A29" s="53" t="s">
        <v>18</v>
      </c>
      <c r="B29" s="36"/>
      <c r="C29" s="36"/>
      <c r="D29" s="36"/>
      <c r="E29" s="36"/>
      <c r="F29" s="36"/>
      <c r="G29" s="36"/>
      <c r="H29" s="4"/>
      <c r="I29" s="56">
        <f>'B.S'!G22-'B.S'!I22</f>
        <v>1095</v>
      </c>
      <c r="J29" s="4"/>
      <c r="K29" s="56">
        <v>1536</v>
      </c>
      <c r="O29" s="22">
        <f>'B.S'!G29</f>
        <v>113999</v>
      </c>
      <c r="P29" s="22">
        <f>'B.S'!I29</f>
        <v>98496</v>
      </c>
    </row>
    <row r="30" spans="1:16" ht="15">
      <c r="A30" s="53" t="s">
        <v>97</v>
      </c>
      <c r="B30" s="36"/>
      <c r="C30" s="36"/>
      <c r="D30" s="36"/>
      <c r="E30" s="36"/>
      <c r="F30" s="36"/>
      <c r="G30" s="36"/>
      <c r="H30" s="4"/>
      <c r="I30" s="57">
        <f>'B.S'!G24-'B.S'!I24</f>
        <v>443068</v>
      </c>
      <c r="J30" s="4"/>
      <c r="K30" s="57">
        <v>413347</v>
      </c>
      <c r="O30" s="22">
        <v>-752</v>
      </c>
      <c r="P30" s="22">
        <v>-7597</v>
      </c>
    </row>
    <row r="31" spans="1:17" ht="15">
      <c r="A31" s="53" t="s">
        <v>98</v>
      </c>
      <c r="B31" s="36"/>
      <c r="C31" s="36"/>
      <c r="D31" s="36"/>
      <c r="E31" s="36"/>
      <c r="F31" s="36"/>
      <c r="G31" s="36"/>
      <c r="H31" s="4"/>
      <c r="I31" s="58">
        <f>Q31</f>
        <v>22348</v>
      </c>
      <c r="J31" s="4"/>
      <c r="K31" s="162">
        <v>24710</v>
      </c>
      <c r="O31" s="22">
        <f>SUM(O29:O30)</f>
        <v>113247</v>
      </c>
      <c r="P31" s="22">
        <f>SUM(P29:P30)</f>
        <v>90899</v>
      </c>
      <c r="Q31" s="22">
        <f>O31-P31</f>
        <v>22348</v>
      </c>
    </row>
    <row r="32" spans="1:11" ht="15">
      <c r="A32" s="36"/>
      <c r="B32" s="36"/>
      <c r="C32" s="36"/>
      <c r="D32" s="36"/>
      <c r="E32" s="36"/>
      <c r="F32" s="36"/>
      <c r="G32" s="36"/>
      <c r="H32" s="4"/>
      <c r="I32" s="12">
        <f>SUM(I29:I31)</f>
        <v>466511</v>
      </c>
      <c r="J32" s="41"/>
      <c r="K32" s="12">
        <v>439593</v>
      </c>
    </row>
    <row r="33" spans="1:11" ht="15">
      <c r="A33" s="36"/>
      <c r="B33" s="36"/>
      <c r="C33" s="36"/>
      <c r="D33" s="36"/>
      <c r="E33" s="36"/>
      <c r="F33" s="36"/>
      <c r="G33" s="36"/>
      <c r="H33" s="4"/>
      <c r="I33" s="40">
        <f>+I22+I27+I32</f>
        <v>45558.57731999998</v>
      </c>
      <c r="J33" s="4"/>
      <c r="K33" s="40">
        <v>375313</v>
      </c>
    </row>
    <row r="34" spans="1:11" ht="15">
      <c r="A34" s="36" t="s">
        <v>99</v>
      </c>
      <c r="B34" s="36"/>
      <c r="C34" s="36"/>
      <c r="D34" s="36"/>
      <c r="E34" s="36"/>
      <c r="F34" s="36"/>
      <c r="G34" s="36"/>
      <c r="H34" s="4"/>
      <c r="I34" s="24">
        <v>-17972</v>
      </c>
      <c r="J34" s="4"/>
      <c r="K34" s="24">
        <v>-7142</v>
      </c>
    </row>
    <row r="35" spans="1:11" ht="15.75">
      <c r="A35" s="35" t="s">
        <v>100</v>
      </c>
      <c r="B35" s="36"/>
      <c r="C35" s="36"/>
      <c r="D35" s="36"/>
      <c r="E35" s="36"/>
      <c r="F35" s="36"/>
      <c r="G35" s="36"/>
      <c r="H35" s="4"/>
      <c r="I35" s="55">
        <f>+I33+I34</f>
        <v>27586.577319999982</v>
      </c>
      <c r="J35" s="4"/>
      <c r="K35" s="55">
        <v>368171</v>
      </c>
    </row>
    <row r="36" spans="1:11" ht="15">
      <c r="A36" s="36"/>
      <c r="B36" s="36"/>
      <c r="C36" s="36"/>
      <c r="D36" s="36"/>
      <c r="E36" s="36"/>
      <c r="F36" s="36"/>
      <c r="G36" s="36"/>
      <c r="H36" s="4"/>
      <c r="I36" s="40"/>
      <c r="J36" s="4"/>
      <c r="K36" s="40"/>
    </row>
    <row r="37" spans="1:11" ht="15.75">
      <c r="A37" s="35" t="s">
        <v>101</v>
      </c>
      <c r="B37" s="36"/>
      <c r="C37" s="36"/>
      <c r="D37" s="36"/>
      <c r="E37" s="36"/>
      <c r="F37" s="36"/>
      <c r="G37" s="36"/>
      <c r="H37" s="4"/>
      <c r="I37" s="40"/>
      <c r="J37" s="4"/>
      <c r="K37" s="40"/>
    </row>
    <row r="38" spans="1:11" ht="15">
      <c r="A38" s="36"/>
      <c r="B38" s="36"/>
      <c r="C38" s="36"/>
      <c r="D38" s="36"/>
      <c r="E38" s="36"/>
      <c r="F38" s="36"/>
      <c r="G38" s="36"/>
      <c r="H38" s="4"/>
      <c r="I38" s="40"/>
      <c r="J38" s="4"/>
      <c r="K38" s="40"/>
    </row>
    <row r="39" spans="1:11" ht="15">
      <c r="A39" s="36" t="s">
        <v>102</v>
      </c>
      <c r="B39" s="36"/>
      <c r="C39" s="36"/>
      <c r="D39" s="36"/>
      <c r="E39" s="36"/>
      <c r="F39" s="36"/>
      <c r="G39" s="36"/>
      <c r="H39" s="4"/>
      <c r="I39" s="56">
        <f>investments!I27-investments!H27</f>
        <v>-30000</v>
      </c>
      <c r="J39" s="41"/>
      <c r="K39" s="56">
        <v>90000</v>
      </c>
    </row>
    <row r="40" spans="1:11" ht="15">
      <c r="A40" s="36" t="s">
        <v>103</v>
      </c>
      <c r="B40" s="36"/>
      <c r="C40" s="36"/>
      <c r="D40" s="36"/>
      <c r="E40" s="36"/>
      <c r="F40" s="36"/>
      <c r="G40" s="36"/>
      <c r="H40" s="4"/>
      <c r="I40" s="59">
        <f>investments!K37-investments!H37</f>
        <v>5169</v>
      </c>
      <c r="J40" s="41"/>
      <c r="K40" s="59">
        <v>27585</v>
      </c>
    </row>
    <row r="41" spans="1:11" ht="15">
      <c r="A41" s="36" t="s">
        <v>104</v>
      </c>
      <c r="B41" s="36"/>
      <c r="C41" s="36"/>
      <c r="D41" s="36"/>
      <c r="E41" s="36"/>
      <c r="F41" s="36"/>
      <c r="G41" s="36"/>
      <c r="H41" s="4"/>
      <c r="I41" s="59">
        <f>'P.L'!J25</f>
        <v>5456</v>
      </c>
      <c r="J41" s="41"/>
      <c r="K41" s="59">
        <v>2387</v>
      </c>
    </row>
    <row r="42" spans="1:17" ht="15">
      <c r="A42" s="36" t="s">
        <v>105</v>
      </c>
      <c r="B42" s="36"/>
      <c r="C42" s="36"/>
      <c r="D42" s="36"/>
      <c r="E42" s="36"/>
      <c r="F42" s="36"/>
      <c r="G42" s="36"/>
      <c r="H42" s="4"/>
      <c r="I42" s="60">
        <f>+Q42</f>
        <v>-21271</v>
      </c>
      <c r="J42" s="41"/>
      <c r="K42" s="60">
        <v>-12558</v>
      </c>
      <c r="O42" s="22">
        <f>'B.S'!G15+I16</f>
        <v>112427</v>
      </c>
      <c r="P42" s="22">
        <f>'B.S'!I15</f>
        <v>91156</v>
      </c>
      <c r="Q42" s="22">
        <f>P42-O42</f>
        <v>-21271</v>
      </c>
    </row>
    <row r="43" spans="1:11" ht="15.75">
      <c r="A43" s="35" t="s">
        <v>106</v>
      </c>
      <c r="B43" s="36"/>
      <c r="C43" s="36"/>
      <c r="D43" s="36"/>
      <c r="E43" s="36"/>
      <c r="F43" s="36"/>
      <c r="G43" s="36"/>
      <c r="H43" s="4"/>
      <c r="I43" s="61">
        <f>SUM(I39:I42)</f>
        <v>-40646</v>
      </c>
      <c r="J43" s="4"/>
      <c r="K43" s="61">
        <v>107414</v>
      </c>
    </row>
    <row r="44" spans="1:11" ht="15">
      <c r="A44" s="36"/>
      <c r="B44" s="36"/>
      <c r="C44" s="36"/>
      <c r="D44" s="36"/>
      <c r="E44" s="36"/>
      <c r="F44" s="36"/>
      <c r="G44" s="36"/>
      <c r="H44" s="4"/>
      <c r="I44" s="40"/>
      <c r="J44" s="4"/>
      <c r="K44" s="40"/>
    </row>
    <row r="45" spans="1:11" ht="15">
      <c r="A45" s="36" t="s">
        <v>107</v>
      </c>
      <c r="B45" s="36"/>
      <c r="C45" s="36"/>
      <c r="D45" s="36"/>
      <c r="E45" s="36"/>
      <c r="F45" s="36"/>
      <c r="G45" s="36"/>
      <c r="H45" s="4"/>
      <c r="I45" s="61">
        <f>+I35+I43</f>
        <v>-13059.422680000018</v>
      </c>
      <c r="J45" s="4"/>
      <c r="K45" s="61">
        <v>475585</v>
      </c>
    </row>
    <row r="46" spans="1:11" ht="15">
      <c r="A46" s="36"/>
      <c r="B46" s="36"/>
      <c r="C46" s="36"/>
      <c r="D46" s="36"/>
      <c r="E46" s="36"/>
      <c r="F46" s="36"/>
      <c r="G46" s="36"/>
      <c r="H46" s="4"/>
      <c r="I46" s="40"/>
      <c r="J46" s="4"/>
      <c r="K46" s="40"/>
    </row>
    <row r="47" spans="1:11" ht="15">
      <c r="A47" s="45" t="s">
        <v>108</v>
      </c>
      <c r="B47" s="36"/>
      <c r="C47" s="36"/>
      <c r="D47" s="36"/>
      <c r="E47" s="36"/>
      <c r="F47" s="36"/>
      <c r="G47" s="36"/>
      <c r="H47" s="4"/>
      <c r="I47" s="61">
        <f>'B.S'!I10+'B.S'!I11</f>
        <v>3801485</v>
      </c>
      <c r="J47" s="4"/>
      <c r="K47" s="40">
        <v>3090410</v>
      </c>
    </row>
    <row r="48" spans="1:11" ht="15.75">
      <c r="A48" s="35"/>
      <c r="B48" s="36"/>
      <c r="C48" s="36"/>
      <c r="D48" s="36"/>
      <c r="E48" s="36"/>
      <c r="F48" s="36"/>
      <c r="G48" s="36"/>
      <c r="H48" s="4"/>
      <c r="I48" s="40"/>
      <c r="J48" s="4"/>
      <c r="K48" s="40"/>
    </row>
    <row r="49" spans="1:11" ht="15.75" thickBot="1">
      <c r="A49" s="45" t="s">
        <v>109</v>
      </c>
      <c r="B49" s="36"/>
      <c r="C49" s="36"/>
      <c r="D49" s="36"/>
      <c r="E49" s="36"/>
      <c r="F49" s="36"/>
      <c r="G49" s="36"/>
      <c r="H49" s="7"/>
      <c r="I49" s="62">
        <f>I45+I47</f>
        <v>3788425.57732</v>
      </c>
      <c r="J49" s="7"/>
      <c r="K49" s="62">
        <v>3565995</v>
      </c>
    </row>
    <row r="50" spans="1:11" ht="16.5" thickTop="1">
      <c r="A50" s="35"/>
      <c r="B50" s="36"/>
      <c r="C50" s="36"/>
      <c r="D50" s="36"/>
      <c r="E50" s="36"/>
      <c r="F50" s="36"/>
      <c r="G50" s="36"/>
      <c r="H50" s="4"/>
      <c r="I50" s="10" t="s">
        <v>84</v>
      </c>
      <c r="J50" s="4"/>
      <c r="K50" s="40" t="s">
        <v>84</v>
      </c>
    </row>
    <row r="51" spans="1:11" ht="15">
      <c r="A51" s="68" t="s">
        <v>84</v>
      </c>
      <c r="B51" s="36"/>
      <c r="C51" s="36"/>
      <c r="D51" s="36"/>
      <c r="E51" s="36"/>
      <c r="F51" s="36"/>
      <c r="G51" s="36"/>
      <c r="H51" s="4"/>
      <c r="I51" s="63"/>
      <c r="J51" s="4"/>
      <c r="K51" s="63"/>
    </row>
    <row r="52" spans="1:11" ht="15">
      <c r="A52" s="220" t="s">
        <v>172</v>
      </c>
      <c r="B52" s="220"/>
      <c r="C52" s="220"/>
      <c r="D52" s="220"/>
      <c r="E52" s="220"/>
      <c r="F52" s="220"/>
      <c r="G52" s="220"/>
      <c r="H52" s="220"/>
      <c r="I52" s="220"/>
      <c r="J52" s="220"/>
      <c r="K52" s="220"/>
    </row>
    <row r="53" spans="1:11" ht="15">
      <c r="A53" s="4"/>
      <c r="B53" s="4"/>
      <c r="C53" s="4"/>
      <c r="D53" s="4"/>
      <c r="E53" s="4"/>
      <c r="F53" s="4"/>
      <c r="G53" s="4"/>
      <c r="H53" s="4"/>
      <c r="I53" s="64"/>
      <c r="J53" s="4"/>
      <c r="K53" s="163"/>
    </row>
    <row r="54" spans="1:11" ht="15">
      <c r="A54" s="4"/>
      <c r="B54" s="4"/>
      <c r="C54" s="4"/>
      <c r="D54" s="4"/>
      <c r="E54" s="4"/>
      <c r="F54" s="4"/>
      <c r="G54" s="4"/>
      <c r="H54" s="4"/>
      <c r="I54" s="64"/>
      <c r="J54" s="4"/>
      <c r="K54" s="163"/>
    </row>
    <row r="55" spans="1:11" ht="15">
      <c r="A55" s="4"/>
      <c r="B55" s="4"/>
      <c r="C55" s="4"/>
      <c r="D55" s="4"/>
      <c r="E55" s="4"/>
      <c r="F55" s="4"/>
      <c r="G55" s="4"/>
      <c r="H55" s="4"/>
      <c r="I55" s="64"/>
      <c r="J55" s="4"/>
      <c r="K55" s="163"/>
    </row>
    <row r="56" spans="1:11" ht="15">
      <c r="A56" s="4"/>
      <c r="B56" s="4"/>
      <c r="C56" s="4"/>
      <c r="D56" s="4"/>
      <c r="E56" s="4"/>
      <c r="F56" s="4"/>
      <c r="G56" s="4"/>
      <c r="H56" s="4"/>
      <c r="I56" s="64"/>
      <c r="J56" s="4"/>
      <c r="K56" s="163"/>
    </row>
    <row r="57" spans="1:11" ht="15">
      <c r="A57" s="4"/>
      <c r="B57" s="4"/>
      <c r="C57" s="4"/>
      <c r="D57" s="4"/>
      <c r="E57" s="4"/>
      <c r="F57" s="4"/>
      <c r="G57" s="4"/>
      <c r="H57" s="4"/>
      <c r="I57" s="64"/>
      <c r="J57" s="4"/>
      <c r="K57" s="142"/>
    </row>
    <row r="58" spans="1:11" ht="15">
      <c r="A58" s="4"/>
      <c r="B58" s="4"/>
      <c r="C58" s="4"/>
      <c r="D58" s="4"/>
      <c r="E58" s="4"/>
      <c r="F58" s="4"/>
      <c r="G58" s="4"/>
      <c r="H58" s="4"/>
      <c r="I58" s="41"/>
      <c r="J58" s="4"/>
      <c r="K58" s="142"/>
    </row>
    <row r="59" spans="1:11" ht="15">
      <c r="A59" s="4"/>
      <c r="B59" s="4"/>
      <c r="C59" s="4"/>
      <c r="D59" s="4"/>
      <c r="E59" s="4"/>
      <c r="F59" s="4"/>
      <c r="G59" s="4"/>
      <c r="H59" s="4"/>
      <c r="I59" s="41"/>
      <c r="J59" s="4"/>
      <c r="K59" s="142"/>
    </row>
    <row r="60" spans="1:11" ht="15">
      <c r="A60" s="66" t="s">
        <v>110</v>
      </c>
      <c r="B60" s="67"/>
      <c r="C60" s="67"/>
      <c r="D60" s="67"/>
      <c r="E60" s="4"/>
      <c r="F60" s="66" t="s">
        <v>111</v>
      </c>
      <c r="G60" s="41"/>
      <c r="H60" s="65"/>
      <c r="I60" s="65"/>
      <c r="J60" s="65"/>
      <c r="K60" s="164" t="s">
        <v>111</v>
      </c>
    </row>
    <row r="61" spans="1:11" ht="15">
      <c r="A61" s="4"/>
      <c r="B61" s="4"/>
      <c r="C61" s="4"/>
      <c r="D61" s="4"/>
      <c r="E61" s="4"/>
      <c r="F61" s="4"/>
      <c r="G61" s="4"/>
      <c r="H61" s="4"/>
      <c r="I61" s="41"/>
      <c r="J61" s="4"/>
      <c r="K61" s="142"/>
    </row>
    <row r="62" spans="1:11" ht="15">
      <c r="A62" s="41"/>
      <c r="B62" s="41"/>
      <c r="C62" s="41"/>
      <c r="D62" s="41"/>
      <c r="E62" s="41"/>
      <c r="F62" s="41"/>
      <c r="G62" s="41"/>
      <c r="H62" s="65"/>
      <c r="I62" s="65"/>
      <c r="J62" s="65"/>
      <c r="K62" s="142"/>
    </row>
    <row r="65" ht="12.75">
      <c r="I65" s="117">
        <f>'B.S'!G11+'B.S'!G10</f>
        <v>3788426</v>
      </c>
    </row>
    <row r="66" ht="12.75">
      <c r="I66" s="22">
        <f>I65-I49</f>
        <v>0.4226799998432398</v>
      </c>
    </row>
    <row r="69" ht="12.75">
      <c r="I69" s="118"/>
    </row>
  </sheetData>
  <sheetProtection/>
  <mergeCells count="2">
    <mergeCell ref="I8:K8"/>
    <mergeCell ref="A52:K52"/>
  </mergeCells>
  <printOptions horizontalCentered="1"/>
  <pageMargins left="0.75" right="0.75" top="1" bottom="1" header="0.5" footer="0.5"/>
  <pageSetup fitToHeight="1" fitToWidth="1" horizontalDpi="1200" verticalDpi="1200" orientation="portrait" paperSize="12" scale="73" r:id="rId1"/>
</worksheet>
</file>

<file path=xl/worksheets/sheet4.xml><?xml version="1.0" encoding="utf-8"?>
<worksheet xmlns="http://schemas.openxmlformats.org/spreadsheetml/2006/main" xmlns:r="http://schemas.openxmlformats.org/officeDocument/2006/relationships">
  <sheetPr>
    <pageSetUpPr fitToPage="1"/>
  </sheetPr>
  <dimension ref="A1:U226"/>
  <sheetViews>
    <sheetView zoomScalePageLayoutView="0" workbookViewId="0" topLeftCell="A1">
      <selection activeCell="U42" sqref="O42:U42"/>
    </sheetView>
  </sheetViews>
  <sheetFormatPr defaultColWidth="10.28125" defaultRowHeight="12.75"/>
  <cols>
    <col min="1" max="1" width="15.7109375" style="199" customWidth="1"/>
    <col min="2" max="2" width="8.57421875" style="199" customWidth="1"/>
    <col min="3" max="3" width="1.7109375" style="199" customWidth="1"/>
    <col min="4" max="4" width="12.28125" style="199" customWidth="1"/>
    <col min="5" max="5" width="4.00390625" style="199" customWidth="1"/>
    <col min="6" max="6" width="10.7109375" style="199" customWidth="1"/>
    <col min="7" max="7" width="11.00390625" style="199" customWidth="1"/>
    <col min="8" max="8" width="0.9921875" style="199" customWidth="1"/>
    <col min="9" max="9" width="11.00390625" style="199" customWidth="1"/>
    <col min="10" max="10" width="1.1484375" style="199" customWidth="1"/>
    <col min="11" max="11" width="10.140625" style="199" customWidth="1"/>
    <col min="12" max="12" width="1.7109375" style="199" customWidth="1"/>
    <col min="13" max="13" width="16.421875" style="65" customWidth="1"/>
    <col min="14" max="14" width="0.85546875" style="199" customWidth="1"/>
    <col min="15" max="15" width="11.57421875" style="199" customWidth="1"/>
    <col min="16" max="16" width="3.140625" style="199" hidden="1" customWidth="1"/>
    <col min="17" max="17" width="15.57421875" style="199" hidden="1" customWidth="1"/>
    <col min="18" max="18" width="2.140625" style="199" hidden="1" customWidth="1"/>
    <col min="19" max="20" width="14.7109375" style="199" hidden="1" customWidth="1"/>
    <col min="21" max="21" width="2.57421875" style="199" customWidth="1"/>
    <col min="22" max="16384" width="10.28125" style="199" customWidth="1"/>
  </cols>
  <sheetData>
    <row r="1" spans="1:13" ht="15.75">
      <c r="A1" s="1" t="s">
        <v>0</v>
      </c>
      <c r="B1" s="1"/>
      <c r="C1" s="1"/>
      <c r="D1" s="1"/>
      <c r="M1" s="199"/>
    </row>
    <row r="2" spans="1:13" ht="15.75">
      <c r="A2" s="38" t="s">
        <v>234</v>
      </c>
      <c r="B2" s="1"/>
      <c r="C2" s="1"/>
      <c r="D2" s="1"/>
      <c r="M2" s="199"/>
    </row>
    <row r="3" spans="1:13" ht="15.75">
      <c r="A3" s="8" t="s">
        <v>233</v>
      </c>
      <c r="B3" s="8"/>
      <c r="C3" s="8"/>
      <c r="D3" s="8"/>
      <c r="M3" s="199"/>
    </row>
    <row r="4" spans="1:13" ht="15.75">
      <c r="A4" s="200"/>
      <c r="B4" s="200"/>
      <c r="C4" s="200"/>
      <c r="D4" s="200"/>
      <c r="M4" s="199"/>
    </row>
    <row r="5" ht="15">
      <c r="M5" s="199"/>
    </row>
    <row r="6" spans="1:17" ht="15" customHeight="1">
      <c r="A6" s="65"/>
      <c r="B6" s="65"/>
      <c r="C6" s="65"/>
      <c r="D6" s="65"/>
      <c r="E6" s="65"/>
      <c r="F6" s="65"/>
      <c r="G6" s="224" t="s">
        <v>28</v>
      </c>
      <c r="H6" s="223"/>
      <c r="I6" s="224" t="s">
        <v>221</v>
      </c>
      <c r="J6" s="201"/>
      <c r="K6" s="224" t="s">
        <v>222</v>
      </c>
      <c r="L6" s="104"/>
      <c r="M6" s="224" t="s">
        <v>30</v>
      </c>
      <c r="N6" s="65"/>
      <c r="O6" s="104" t="s">
        <v>117</v>
      </c>
      <c r="P6" s="65"/>
      <c r="Q6" s="65"/>
    </row>
    <row r="7" spans="1:17" ht="48.75" customHeight="1">
      <c r="A7" s="65"/>
      <c r="B7" s="65"/>
      <c r="C7" s="65"/>
      <c r="D7" s="65"/>
      <c r="E7" s="65"/>
      <c r="F7" s="65"/>
      <c r="G7" s="224"/>
      <c r="H7" s="223"/>
      <c r="I7" s="224"/>
      <c r="J7" s="201"/>
      <c r="K7" s="224"/>
      <c r="L7" s="104"/>
      <c r="M7" s="224"/>
      <c r="N7" s="65"/>
      <c r="O7" s="104"/>
      <c r="P7" s="65"/>
      <c r="Q7" s="65"/>
    </row>
    <row r="8" spans="1:17" ht="15" customHeight="1">
      <c r="A8" s="105"/>
      <c r="B8" s="105"/>
      <c r="C8" s="105"/>
      <c r="D8" s="105"/>
      <c r="E8" s="105"/>
      <c r="F8" s="105"/>
      <c r="G8" s="224"/>
      <c r="H8" s="223"/>
      <c r="I8" s="104"/>
      <c r="J8" s="201"/>
      <c r="K8" s="104"/>
      <c r="L8" s="106"/>
      <c r="M8" s="104"/>
      <c r="N8" s="65"/>
      <c r="O8" s="106"/>
      <c r="P8" s="65"/>
      <c r="Q8" s="65"/>
    </row>
    <row r="9" spans="1:17" ht="15" customHeight="1">
      <c r="A9" s="105"/>
      <c r="B9" s="105"/>
      <c r="C9" s="105"/>
      <c r="D9" s="105"/>
      <c r="E9" s="105"/>
      <c r="F9" s="105"/>
      <c r="G9" s="227" t="s">
        <v>6</v>
      </c>
      <c r="H9" s="227"/>
      <c r="I9" s="227"/>
      <c r="J9" s="227"/>
      <c r="K9" s="227"/>
      <c r="L9" s="227"/>
      <c r="M9" s="227"/>
      <c r="N9" s="227"/>
      <c r="O9" s="227"/>
      <c r="P9" s="65"/>
      <c r="Q9" s="65"/>
    </row>
    <row r="10" spans="1:21" ht="15" customHeight="1">
      <c r="A10" s="105"/>
      <c r="B10" s="105"/>
      <c r="C10" s="105"/>
      <c r="D10" s="105"/>
      <c r="E10" s="202"/>
      <c r="F10" s="202"/>
      <c r="G10" s="202"/>
      <c r="H10" s="202"/>
      <c r="I10" s="202"/>
      <c r="J10" s="202"/>
      <c r="K10" s="202"/>
      <c r="L10" s="202"/>
      <c r="M10" s="202"/>
      <c r="N10" s="93"/>
      <c r="O10" s="202"/>
      <c r="P10" s="93"/>
      <c r="Q10" s="93"/>
      <c r="R10" s="133"/>
      <c r="S10" s="133"/>
      <c r="T10" s="133"/>
      <c r="U10" s="133"/>
    </row>
    <row r="11" spans="1:21" ht="15" customHeight="1">
      <c r="A11" s="203" t="s">
        <v>223</v>
      </c>
      <c r="B11" s="105"/>
      <c r="C11" s="105"/>
      <c r="D11" s="105"/>
      <c r="E11" s="202"/>
      <c r="F11" s="202"/>
      <c r="G11" s="202">
        <v>478125</v>
      </c>
      <c r="H11" s="202"/>
      <c r="I11" s="202">
        <v>0</v>
      </c>
      <c r="J11" s="202"/>
      <c r="K11" s="202">
        <v>0</v>
      </c>
      <c r="L11" s="202"/>
      <c r="M11" s="202">
        <v>59809</v>
      </c>
      <c r="N11" s="93"/>
      <c r="O11" s="202">
        <f>SUM(G11:M11)</f>
        <v>537934</v>
      </c>
      <c r="P11" s="93"/>
      <c r="Q11" s="93"/>
      <c r="R11" s="133"/>
      <c r="S11" s="133"/>
      <c r="T11" s="133"/>
      <c r="U11" s="133"/>
    </row>
    <row r="12" spans="1:21" ht="15" customHeight="1">
      <c r="A12" s="105"/>
      <c r="B12" s="105"/>
      <c r="C12" s="105"/>
      <c r="D12" s="105"/>
      <c r="E12" s="202"/>
      <c r="F12" s="202"/>
      <c r="G12" s="202"/>
      <c r="H12" s="202"/>
      <c r="I12" s="202"/>
      <c r="J12" s="202"/>
      <c r="K12" s="202"/>
      <c r="L12" s="202"/>
      <c r="M12" s="202"/>
      <c r="N12" s="93"/>
      <c r="O12" s="202"/>
      <c r="P12" s="93"/>
      <c r="Q12" s="93"/>
      <c r="R12" s="133"/>
      <c r="S12" s="133"/>
      <c r="T12" s="133"/>
      <c r="U12" s="133"/>
    </row>
    <row r="13" spans="1:21" ht="15" customHeight="1">
      <c r="A13" s="228" t="s">
        <v>224</v>
      </c>
      <c r="B13" s="228"/>
      <c r="C13" s="228"/>
      <c r="D13" s="228"/>
      <c r="E13" s="228"/>
      <c r="F13" s="202"/>
      <c r="G13" s="202"/>
      <c r="H13" s="202"/>
      <c r="I13" s="202"/>
      <c r="J13" s="202"/>
      <c r="K13" s="202"/>
      <c r="L13" s="202"/>
      <c r="M13" s="202"/>
      <c r="N13" s="93"/>
      <c r="O13" s="202"/>
      <c r="P13" s="93"/>
      <c r="Q13" s="93"/>
      <c r="R13" s="133"/>
      <c r="S13" s="133"/>
      <c r="T13" s="133"/>
      <c r="U13" s="133"/>
    </row>
    <row r="14" spans="1:21" ht="15" customHeight="1">
      <c r="A14" s="228"/>
      <c r="B14" s="228"/>
      <c r="C14" s="228"/>
      <c r="D14" s="228"/>
      <c r="E14" s="228"/>
      <c r="F14" s="202"/>
      <c r="G14" s="202">
        <v>47813</v>
      </c>
      <c r="H14" s="202"/>
      <c r="I14" s="202">
        <v>0</v>
      </c>
      <c r="J14" s="202"/>
      <c r="K14" s="202">
        <v>0</v>
      </c>
      <c r="L14" s="202"/>
      <c r="M14" s="202">
        <v>-47813</v>
      </c>
      <c r="N14" s="93"/>
      <c r="O14" s="202">
        <f>SUM(G14:M14)</f>
        <v>0</v>
      </c>
      <c r="P14" s="93"/>
      <c r="Q14" s="93"/>
      <c r="R14" s="133"/>
      <c r="S14" s="133"/>
      <c r="T14" s="133"/>
      <c r="U14" s="133"/>
    </row>
    <row r="15" spans="1:21" ht="15" customHeight="1">
      <c r="A15" s="204"/>
      <c r="B15" s="204"/>
      <c r="C15" s="204"/>
      <c r="D15" s="204"/>
      <c r="E15" s="204"/>
      <c r="F15" s="202"/>
      <c r="G15" s="202"/>
      <c r="H15" s="202"/>
      <c r="I15" s="202"/>
      <c r="J15" s="202"/>
      <c r="K15" s="202"/>
      <c r="L15" s="202"/>
      <c r="M15" s="202"/>
      <c r="N15" s="93"/>
      <c r="O15" s="202"/>
      <c r="P15" s="93"/>
      <c r="Q15" s="93"/>
      <c r="R15" s="133"/>
      <c r="S15" s="133"/>
      <c r="T15" s="133"/>
      <c r="U15" s="133"/>
    </row>
    <row r="16" spans="1:21" ht="15.75" customHeight="1">
      <c r="A16" s="225" t="s">
        <v>228</v>
      </c>
      <c r="B16" s="225"/>
      <c r="C16" s="225"/>
      <c r="D16" s="225"/>
      <c r="E16" s="225"/>
      <c r="F16" s="225"/>
      <c r="G16" s="133"/>
      <c r="H16" s="93"/>
      <c r="I16" s="93"/>
      <c r="J16" s="93"/>
      <c r="K16" s="93"/>
      <c r="L16" s="93"/>
      <c r="M16" s="133"/>
      <c r="N16" s="133"/>
      <c r="O16" s="133"/>
      <c r="P16" s="93"/>
      <c r="Q16" s="93"/>
      <c r="R16" s="133"/>
      <c r="S16" s="93"/>
      <c r="T16" s="93"/>
      <c r="U16" s="133"/>
    </row>
    <row r="17" spans="1:21" ht="15.75" customHeight="1">
      <c r="A17" s="225"/>
      <c r="B17" s="225"/>
      <c r="C17" s="225"/>
      <c r="D17" s="225"/>
      <c r="E17" s="225"/>
      <c r="F17" s="225"/>
      <c r="G17" s="93">
        <v>0</v>
      </c>
      <c r="H17" s="93"/>
      <c r="I17" s="93">
        <v>0</v>
      </c>
      <c r="J17" s="93"/>
      <c r="K17" s="93">
        <v>0</v>
      </c>
      <c r="L17" s="93"/>
      <c r="M17" s="93">
        <v>95814</v>
      </c>
      <c r="N17" s="93"/>
      <c r="O17" s="202">
        <f>SUM(G17:M17)</f>
        <v>95814</v>
      </c>
      <c r="P17" s="93"/>
      <c r="Q17" s="133"/>
      <c r="R17" s="93"/>
      <c r="S17" s="93"/>
      <c r="T17" s="133"/>
      <c r="U17" s="133"/>
    </row>
    <row r="18" spans="1:21" ht="15.75" customHeight="1">
      <c r="A18" s="205"/>
      <c r="B18" s="205"/>
      <c r="C18" s="205"/>
      <c r="D18" s="205"/>
      <c r="E18" s="205"/>
      <c r="F18" s="205"/>
      <c r="G18" s="93"/>
      <c r="H18" s="93"/>
      <c r="I18" s="93"/>
      <c r="J18" s="93"/>
      <c r="K18" s="93"/>
      <c r="L18" s="93"/>
      <c r="M18" s="93"/>
      <c r="N18" s="93"/>
      <c r="O18" s="93"/>
      <c r="P18" s="93"/>
      <c r="Q18" s="133"/>
      <c r="R18" s="93"/>
      <c r="S18" s="93"/>
      <c r="T18" s="133"/>
      <c r="U18" s="133"/>
    </row>
    <row r="19" spans="1:21" ht="15.75" customHeight="1">
      <c r="A19" s="226" t="s">
        <v>221</v>
      </c>
      <c r="B19" s="226"/>
      <c r="C19" s="226"/>
      <c r="D19" s="226"/>
      <c r="E19" s="226"/>
      <c r="F19" s="226"/>
      <c r="G19" s="93">
        <v>0</v>
      </c>
      <c r="H19" s="93"/>
      <c r="I19" s="93">
        <v>50152</v>
      </c>
      <c r="J19" s="93"/>
      <c r="K19" s="93">
        <v>0</v>
      </c>
      <c r="L19" s="93"/>
      <c r="M19" s="93">
        <v>0</v>
      </c>
      <c r="N19" s="93"/>
      <c r="O19" s="202">
        <f>SUM(G19:M19)</f>
        <v>50152</v>
      </c>
      <c r="P19" s="93"/>
      <c r="Q19" s="133"/>
      <c r="R19" s="93"/>
      <c r="S19" s="93"/>
      <c r="T19" s="133"/>
      <c r="U19" s="133"/>
    </row>
    <row r="20" spans="1:21" ht="15.75" customHeight="1">
      <c r="A20" s="205"/>
      <c r="B20" s="205"/>
      <c r="C20" s="205"/>
      <c r="D20" s="207"/>
      <c r="E20" s="93"/>
      <c r="F20" s="93"/>
      <c r="G20" s="148"/>
      <c r="H20" s="93"/>
      <c r="I20" s="148"/>
      <c r="J20" s="93"/>
      <c r="K20" s="148"/>
      <c r="L20" s="93"/>
      <c r="M20" s="148"/>
      <c r="N20" s="93"/>
      <c r="O20" s="148"/>
      <c r="P20" s="93"/>
      <c r="Q20" s="133"/>
      <c r="R20" s="93"/>
      <c r="S20" s="93"/>
      <c r="T20" s="133"/>
      <c r="U20" s="133"/>
    </row>
    <row r="21" spans="1:21" ht="15.75" customHeight="1">
      <c r="A21" s="206" t="s">
        <v>225</v>
      </c>
      <c r="B21" s="205"/>
      <c r="C21" s="205"/>
      <c r="D21" s="207"/>
      <c r="E21" s="93"/>
      <c r="F21" s="93"/>
      <c r="G21" s="93">
        <f>+G11+G14+G17+G19</f>
        <v>525938</v>
      </c>
      <c r="H21" s="93"/>
      <c r="I21" s="93">
        <f>+I11+I14+I17+I19</f>
        <v>50152</v>
      </c>
      <c r="J21" s="93"/>
      <c r="K21" s="93">
        <f>+K11+K14+K17+K19</f>
        <v>0</v>
      </c>
      <c r="L21" s="93"/>
      <c r="M21" s="93">
        <f>+M11+M14+M17+M19</f>
        <v>107810</v>
      </c>
      <c r="N21" s="93"/>
      <c r="O21" s="93">
        <f>+O11+O14+O17+O19</f>
        <v>683900</v>
      </c>
      <c r="P21" s="93"/>
      <c r="Q21" s="133"/>
      <c r="R21" s="93"/>
      <c r="S21" s="93"/>
      <c r="T21" s="133"/>
      <c r="U21" s="133"/>
    </row>
    <row r="22" spans="1:21" ht="15.75" customHeight="1">
      <c r="A22" s="205"/>
      <c r="B22" s="205"/>
      <c r="C22" s="205"/>
      <c r="D22" s="207"/>
      <c r="E22" s="93"/>
      <c r="F22" s="93"/>
      <c r="G22" s="93"/>
      <c r="H22" s="93"/>
      <c r="I22" s="93"/>
      <c r="J22" s="93"/>
      <c r="K22" s="93"/>
      <c r="L22" s="93"/>
      <c r="M22" s="93"/>
      <c r="N22" s="93"/>
      <c r="O22" s="93"/>
      <c r="P22" s="93"/>
      <c r="Q22" s="133"/>
      <c r="R22" s="93"/>
      <c r="S22" s="93"/>
      <c r="T22" s="133"/>
      <c r="U22" s="133"/>
    </row>
    <row r="23" spans="1:21" ht="15.75" customHeight="1">
      <c r="A23" s="225" t="s">
        <v>239</v>
      </c>
      <c r="B23" s="225"/>
      <c r="C23" s="225"/>
      <c r="D23" s="225"/>
      <c r="E23" s="225"/>
      <c r="F23" s="225"/>
      <c r="G23" s="93">
        <v>78891</v>
      </c>
      <c r="H23" s="93"/>
      <c r="I23" s="93">
        <v>0</v>
      </c>
      <c r="J23" s="93"/>
      <c r="K23" s="93">
        <v>0</v>
      </c>
      <c r="L23" s="93"/>
      <c r="M23" s="93">
        <v>-78891</v>
      </c>
      <c r="N23" s="93"/>
      <c r="O23" s="93">
        <f>SUM(G23:M23)</f>
        <v>0</v>
      </c>
      <c r="P23" s="93"/>
      <c r="Q23" s="133"/>
      <c r="R23" s="93"/>
      <c r="S23" s="93"/>
      <c r="T23" s="133"/>
      <c r="U23" s="133"/>
    </row>
    <row r="24" spans="1:21" ht="15.75" customHeight="1">
      <c r="A24" s="225"/>
      <c r="B24" s="225"/>
      <c r="C24" s="225"/>
      <c r="D24" s="225"/>
      <c r="E24" s="225"/>
      <c r="F24" s="225"/>
      <c r="G24" s="93"/>
      <c r="H24" s="93"/>
      <c r="I24" s="93"/>
      <c r="J24" s="93"/>
      <c r="K24" s="93"/>
      <c r="L24" s="93"/>
      <c r="M24" s="93"/>
      <c r="N24" s="93"/>
      <c r="O24" s="93"/>
      <c r="P24" s="93"/>
      <c r="Q24" s="133"/>
      <c r="R24" s="93"/>
      <c r="S24" s="93"/>
      <c r="T24" s="133"/>
      <c r="U24" s="133"/>
    </row>
    <row r="25" spans="1:21" ht="15.75" customHeight="1">
      <c r="A25" s="205"/>
      <c r="B25" s="205"/>
      <c r="C25" s="205"/>
      <c r="D25" s="207"/>
      <c r="E25" s="93"/>
      <c r="F25" s="93"/>
      <c r="G25" s="93"/>
      <c r="H25" s="93"/>
      <c r="I25" s="93"/>
      <c r="J25" s="93"/>
      <c r="K25" s="93"/>
      <c r="L25" s="93"/>
      <c r="M25" s="93"/>
      <c r="N25" s="93"/>
      <c r="O25" s="93"/>
      <c r="P25" s="93"/>
      <c r="Q25" s="133"/>
      <c r="R25" s="93"/>
      <c r="S25" s="93"/>
      <c r="T25" s="133"/>
      <c r="U25" s="133"/>
    </row>
    <row r="26" spans="1:21" ht="15.75" customHeight="1">
      <c r="A26" s="226" t="s">
        <v>235</v>
      </c>
      <c r="B26" s="226"/>
      <c r="C26" s="226"/>
      <c r="D26" s="226"/>
      <c r="E26" s="226"/>
      <c r="F26" s="226"/>
      <c r="G26" s="93">
        <v>50152</v>
      </c>
      <c r="H26" s="93"/>
      <c r="I26" s="93">
        <v>-50152</v>
      </c>
      <c r="J26" s="93"/>
      <c r="K26" s="93">
        <v>0</v>
      </c>
      <c r="L26" s="93"/>
      <c r="M26" s="93">
        <v>0</v>
      </c>
      <c r="N26" s="93"/>
      <c r="O26" s="93">
        <f>SUM(G26:M26)</f>
        <v>0</v>
      </c>
      <c r="P26" s="93"/>
      <c r="Q26" s="133"/>
      <c r="R26" s="93"/>
      <c r="S26" s="93"/>
      <c r="T26" s="133"/>
      <c r="U26" s="133"/>
    </row>
    <row r="27" spans="1:21" ht="15.75" customHeight="1">
      <c r="A27" s="205"/>
      <c r="B27" s="205"/>
      <c r="C27" s="205"/>
      <c r="D27" s="207"/>
      <c r="E27" s="93"/>
      <c r="F27" s="93"/>
      <c r="G27" s="93"/>
      <c r="H27" s="93"/>
      <c r="I27" s="93"/>
      <c r="J27" s="93"/>
      <c r="K27" s="93"/>
      <c r="L27" s="93"/>
      <c r="M27" s="93"/>
      <c r="N27" s="93"/>
      <c r="O27" s="93"/>
      <c r="P27" s="93"/>
      <c r="Q27" s="133"/>
      <c r="R27" s="93"/>
      <c r="S27" s="93"/>
      <c r="T27" s="133"/>
      <c r="U27" s="133"/>
    </row>
    <row r="28" spans="1:21" ht="15.75" customHeight="1">
      <c r="A28" s="225" t="s">
        <v>229</v>
      </c>
      <c r="B28" s="225"/>
      <c r="C28" s="225"/>
      <c r="D28" s="225"/>
      <c r="E28" s="225"/>
      <c r="F28" s="225"/>
      <c r="G28" s="93">
        <v>0</v>
      </c>
      <c r="H28" s="93"/>
      <c r="I28" s="93">
        <v>0</v>
      </c>
      <c r="J28" s="93"/>
      <c r="K28" s="93">
        <v>0</v>
      </c>
      <c r="L28" s="93"/>
      <c r="M28" s="93">
        <f>+'P.L'!J47</f>
        <v>43481.57731999998</v>
      </c>
      <c r="N28" s="93"/>
      <c r="O28" s="93">
        <f>SUM(G28:M28)</f>
        <v>43481.57731999998</v>
      </c>
      <c r="P28" s="93"/>
      <c r="Q28" s="133"/>
      <c r="R28" s="93"/>
      <c r="S28" s="93"/>
      <c r="T28" s="133"/>
      <c r="U28" s="133"/>
    </row>
    <row r="29" spans="1:21" ht="15.75" customHeight="1">
      <c r="A29" s="225"/>
      <c r="B29" s="225"/>
      <c r="C29" s="225"/>
      <c r="D29" s="225"/>
      <c r="E29" s="225"/>
      <c r="F29" s="225"/>
      <c r="P29" s="93"/>
      <c r="Q29" s="133"/>
      <c r="R29" s="93"/>
      <c r="S29" s="93"/>
      <c r="T29" s="133"/>
      <c r="U29" s="133"/>
    </row>
    <row r="30" spans="1:21" ht="8.25" customHeight="1">
      <c r="A30" s="205"/>
      <c r="B30" s="205"/>
      <c r="C30" s="205"/>
      <c r="D30" s="207"/>
      <c r="E30" s="93"/>
      <c r="F30" s="93"/>
      <c r="G30" s="93"/>
      <c r="H30" s="93"/>
      <c r="I30" s="93"/>
      <c r="J30" s="93"/>
      <c r="K30" s="93"/>
      <c r="L30" s="93"/>
      <c r="M30" s="93"/>
      <c r="N30" s="93"/>
      <c r="O30" s="93"/>
      <c r="P30" s="93"/>
      <c r="Q30" s="133"/>
      <c r="R30" s="93"/>
      <c r="S30" s="93"/>
      <c r="T30" s="133"/>
      <c r="U30" s="133"/>
    </row>
    <row r="31" spans="1:21" ht="15.75" customHeight="1" thickBot="1">
      <c r="A31" s="206" t="s">
        <v>236</v>
      </c>
      <c r="B31" s="65"/>
      <c r="C31" s="65"/>
      <c r="D31" s="65"/>
      <c r="E31" s="93"/>
      <c r="F31" s="93"/>
      <c r="G31" s="208">
        <f>G21+G23+G26+G28</f>
        <v>654981</v>
      </c>
      <c r="H31" s="93"/>
      <c r="I31" s="208">
        <f>I21+I23+I26+I28</f>
        <v>0</v>
      </c>
      <c r="J31" s="93"/>
      <c r="K31" s="208">
        <f>K21+K23+K26+K28</f>
        <v>0</v>
      </c>
      <c r="L31" s="93"/>
      <c r="M31" s="208">
        <f>M21+M23+M26+M28</f>
        <v>72400.57731999998</v>
      </c>
      <c r="N31" s="93"/>
      <c r="O31" s="208">
        <f>O21+O23+O26+O28</f>
        <v>727381.5773199999</v>
      </c>
      <c r="P31" s="93"/>
      <c r="Q31" s="93"/>
      <c r="R31" s="133"/>
      <c r="S31" s="93"/>
      <c r="T31" s="93"/>
      <c r="U31" s="133"/>
    </row>
    <row r="32" spans="1:21" ht="15.75" customHeight="1" thickTop="1">
      <c r="A32" s="65"/>
      <c r="B32" s="65"/>
      <c r="C32" s="65"/>
      <c r="D32" s="65"/>
      <c r="E32" s="93"/>
      <c r="F32" s="93"/>
      <c r="G32" s="93"/>
      <c r="H32" s="93"/>
      <c r="I32" s="93"/>
      <c r="J32" s="93"/>
      <c r="K32" s="93"/>
      <c r="L32" s="93"/>
      <c r="M32" s="93"/>
      <c r="N32" s="93"/>
      <c r="O32" s="93"/>
      <c r="P32" s="93"/>
      <c r="Q32" s="93"/>
      <c r="R32" s="133"/>
      <c r="S32" s="93"/>
      <c r="T32" s="93"/>
      <c r="U32" s="133"/>
    </row>
    <row r="33" spans="1:21" ht="15.75" customHeight="1" thickBot="1">
      <c r="A33" s="65"/>
      <c r="B33" s="65"/>
      <c r="C33" s="65"/>
      <c r="D33" s="65"/>
      <c r="E33" s="93"/>
      <c r="F33" s="93"/>
      <c r="G33" s="93"/>
      <c r="H33" s="93"/>
      <c r="I33" s="93"/>
      <c r="J33" s="93"/>
      <c r="K33" s="93"/>
      <c r="L33" s="93"/>
      <c r="M33" s="93"/>
      <c r="N33" s="93"/>
      <c r="O33" s="93"/>
      <c r="P33" s="93"/>
      <c r="Q33" s="93"/>
      <c r="R33" s="133"/>
      <c r="S33" s="208" t="e">
        <f>SUM(#REF!)</f>
        <v>#REF!</v>
      </c>
      <c r="T33" s="208" t="e">
        <f>SUM(#REF!)</f>
        <v>#REF!</v>
      </c>
      <c r="U33" s="133"/>
    </row>
    <row r="34" spans="1:21" ht="15.75" customHeight="1" thickTop="1">
      <c r="A34" s="209" t="s">
        <v>237</v>
      </c>
      <c r="B34" s="210"/>
      <c r="C34" s="210"/>
      <c r="D34" s="210"/>
      <c r="E34" s="93"/>
      <c r="F34" s="93"/>
      <c r="G34" s="93"/>
      <c r="H34" s="93"/>
      <c r="I34" s="93"/>
      <c r="J34" s="93"/>
      <c r="K34" s="93"/>
      <c r="L34" s="93"/>
      <c r="M34" s="93"/>
      <c r="N34" s="93"/>
      <c r="O34" s="93"/>
      <c r="P34" s="93"/>
      <c r="Q34" s="88"/>
      <c r="R34" s="133"/>
      <c r="S34" s="211" t="s">
        <v>226</v>
      </c>
      <c r="T34" s="211"/>
      <c r="U34" s="133"/>
    </row>
    <row r="35" spans="1:21" ht="15.75" customHeight="1">
      <c r="A35" s="65"/>
      <c r="B35" s="65"/>
      <c r="C35" s="65"/>
      <c r="D35" s="65"/>
      <c r="E35" s="93"/>
      <c r="F35" s="93"/>
      <c r="G35" s="93"/>
      <c r="H35" s="93"/>
      <c r="I35" s="93"/>
      <c r="J35" s="93"/>
      <c r="K35" s="93"/>
      <c r="L35" s="93"/>
      <c r="M35" s="93"/>
      <c r="N35" s="93"/>
      <c r="O35" s="93"/>
      <c r="P35" s="93"/>
      <c r="Q35" s="88"/>
      <c r="R35" s="133"/>
      <c r="S35" s="211"/>
      <c r="T35" s="211"/>
      <c r="U35" s="133"/>
    </row>
    <row r="36" spans="1:21" ht="15.75" customHeight="1">
      <c r="A36" s="65"/>
      <c r="B36" s="65"/>
      <c r="C36" s="65"/>
      <c r="D36" s="65"/>
      <c r="E36" s="93"/>
      <c r="F36" s="93"/>
      <c r="G36" s="93"/>
      <c r="H36" s="93"/>
      <c r="I36" s="93"/>
      <c r="J36" s="93"/>
      <c r="K36" s="93"/>
      <c r="L36" s="93"/>
      <c r="M36" s="93"/>
      <c r="N36" s="93"/>
      <c r="O36" s="93"/>
      <c r="P36" s="93"/>
      <c r="Q36" s="88"/>
      <c r="R36" s="133"/>
      <c r="S36" s="211"/>
      <c r="T36" s="211"/>
      <c r="U36" s="133"/>
    </row>
    <row r="37" spans="1:20" ht="15.75" customHeight="1">
      <c r="A37" s="65"/>
      <c r="B37" s="65"/>
      <c r="C37" s="65"/>
      <c r="D37" s="65"/>
      <c r="E37" s="65"/>
      <c r="F37" s="65"/>
      <c r="G37" s="65"/>
      <c r="H37" s="65"/>
      <c r="I37" s="65"/>
      <c r="J37" s="65"/>
      <c r="K37" s="65"/>
      <c r="L37" s="65"/>
      <c r="N37" s="65"/>
      <c r="O37" s="65"/>
      <c r="P37" s="65"/>
      <c r="Q37" s="212"/>
      <c r="S37" s="213"/>
      <c r="T37" s="213"/>
    </row>
    <row r="38" spans="1:20" ht="15.75" customHeight="1">
      <c r="A38" s="65"/>
      <c r="B38" s="65"/>
      <c r="C38" s="65"/>
      <c r="D38" s="65"/>
      <c r="E38" s="65"/>
      <c r="F38" s="65"/>
      <c r="G38" s="65"/>
      <c r="H38" s="65"/>
      <c r="I38" s="65"/>
      <c r="J38" s="65"/>
      <c r="K38" s="65"/>
      <c r="L38" s="65"/>
      <c r="N38" s="65"/>
      <c r="O38" s="65"/>
      <c r="P38" s="65"/>
      <c r="Q38" s="212"/>
      <c r="S38" s="213"/>
      <c r="T38" s="213"/>
    </row>
    <row r="39" spans="1:20" ht="15.75" customHeight="1">
      <c r="A39" s="65"/>
      <c r="B39" s="65"/>
      <c r="C39" s="65"/>
      <c r="D39" s="65"/>
      <c r="E39" s="65"/>
      <c r="F39" s="65"/>
      <c r="G39" s="65"/>
      <c r="H39" s="65"/>
      <c r="I39" s="65"/>
      <c r="J39" s="65"/>
      <c r="K39" s="65"/>
      <c r="L39" s="65"/>
      <c r="N39" s="65"/>
      <c r="O39" s="65"/>
      <c r="P39" s="65"/>
      <c r="Q39" s="212"/>
      <c r="S39" s="213"/>
      <c r="T39" s="213"/>
    </row>
    <row r="40" spans="1:15" ht="15">
      <c r="A40" s="214"/>
      <c r="B40" s="214"/>
      <c r="C40" s="214"/>
      <c r="D40" s="214"/>
      <c r="E40" s="214"/>
      <c r="F40" s="214"/>
      <c r="G40" s="214"/>
      <c r="H40" s="214"/>
      <c r="I40" s="214"/>
      <c r="J40" s="214"/>
      <c r="K40" s="214"/>
      <c r="L40" s="214"/>
      <c r="M40" s="214"/>
      <c r="N40" s="214"/>
      <c r="O40" s="214"/>
    </row>
    <row r="41" spans="2:13" ht="15">
      <c r="B41" s="41" t="s">
        <v>110</v>
      </c>
      <c r="C41" s="41"/>
      <c r="D41" s="4"/>
      <c r="E41" s="41"/>
      <c r="F41" s="4"/>
      <c r="G41" s="142" t="s">
        <v>111</v>
      </c>
      <c r="H41" s="88"/>
      <c r="I41" s="142"/>
      <c r="K41" s="142" t="s">
        <v>111</v>
      </c>
      <c r="M41" s="65"/>
    </row>
    <row r="43" ht="15">
      <c r="O43" s="215"/>
    </row>
    <row r="45" ht="15">
      <c r="O45" s="199">
        <f>+O31-'B.S'!G39</f>
        <v>-0.42268000007607043</v>
      </c>
    </row>
    <row r="226" ht="15">
      <c r="B226" s="199" t="s">
        <v>227</v>
      </c>
    </row>
  </sheetData>
  <sheetProtection/>
  <mergeCells count="12">
    <mergeCell ref="M6:M7"/>
    <mergeCell ref="G9:O9"/>
    <mergeCell ref="A16:F17"/>
    <mergeCell ref="A19:F19"/>
    <mergeCell ref="A13:E14"/>
    <mergeCell ref="G6:G8"/>
    <mergeCell ref="H6:H8"/>
    <mergeCell ref="I6:I7"/>
    <mergeCell ref="A23:F24"/>
    <mergeCell ref="A26:F26"/>
    <mergeCell ref="A28:F29"/>
    <mergeCell ref="K6:K7"/>
  </mergeCells>
  <printOptions horizontalCentered="1"/>
  <pageMargins left="0.75" right="0.75" top="1" bottom="1" header="0.5" footer="0.5"/>
  <pageSetup fitToHeight="1" fitToWidth="1" horizontalDpi="1200" verticalDpi="1200" orientation="portrait" paperSize="12" scale="75" r:id="rId1"/>
</worksheet>
</file>

<file path=xl/worksheets/sheet5.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B51" sqref="B51"/>
    </sheetView>
  </sheetViews>
  <sheetFormatPr defaultColWidth="9.140625" defaultRowHeight="12.75"/>
  <cols>
    <col min="1" max="1" width="4.00390625" style="0" customWidth="1"/>
    <col min="5" max="5" width="10.8515625" style="0" customWidth="1"/>
    <col min="8" max="8" width="11.57421875" style="0" customWidth="1"/>
    <col min="9" max="9" width="10.421875" style="0" customWidth="1"/>
    <col min="10" max="10" width="14.00390625" style="0" customWidth="1"/>
  </cols>
  <sheetData>
    <row r="1" spans="1:11" ht="15.75">
      <c r="A1" s="1" t="s">
        <v>0</v>
      </c>
      <c r="B1" s="35"/>
      <c r="C1" s="35"/>
      <c r="D1" s="36"/>
      <c r="E1" s="36"/>
      <c r="F1" s="36"/>
      <c r="G1" s="36"/>
      <c r="H1" s="36"/>
      <c r="I1" s="36"/>
      <c r="J1" s="36"/>
      <c r="K1" s="37"/>
    </row>
    <row r="2" spans="1:11" ht="15.75">
      <c r="A2" s="38" t="s">
        <v>68</v>
      </c>
      <c r="B2" s="35"/>
      <c r="C2" s="35"/>
      <c r="D2" s="36"/>
      <c r="E2" s="36"/>
      <c r="F2" s="36"/>
      <c r="G2" s="36"/>
      <c r="H2" s="36"/>
      <c r="I2" s="36"/>
      <c r="J2" s="39"/>
      <c r="K2" s="37"/>
    </row>
    <row r="3" spans="1:11" ht="15.75">
      <c r="A3" s="8" t="s">
        <v>210</v>
      </c>
      <c r="B3" s="36"/>
      <c r="C3" s="36"/>
      <c r="D3" s="36"/>
      <c r="E3" s="36"/>
      <c r="F3" s="36"/>
      <c r="G3" s="36"/>
      <c r="H3" s="36"/>
      <c r="I3" s="36"/>
      <c r="J3" s="40"/>
      <c r="K3" s="37"/>
    </row>
    <row r="4" spans="1:11" ht="15">
      <c r="A4" s="4"/>
      <c r="B4" s="4"/>
      <c r="C4" s="4"/>
      <c r="D4" s="4"/>
      <c r="E4" s="4"/>
      <c r="F4" s="4"/>
      <c r="G4" s="4"/>
      <c r="H4" s="4"/>
      <c r="I4" s="4"/>
      <c r="J4" s="41"/>
      <c r="K4" s="37"/>
    </row>
    <row r="5" spans="1:11" ht="15.75">
      <c r="A5" s="42" t="s">
        <v>69</v>
      </c>
      <c r="B5" s="32" t="s">
        <v>70</v>
      </c>
      <c r="C5" s="4"/>
      <c r="D5" s="4"/>
      <c r="E5" s="4"/>
      <c r="F5" s="4"/>
      <c r="G5" s="4"/>
      <c r="H5" s="4"/>
      <c r="I5" s="4"/>
      <c r="J5" s="41"/>
      <c r="K5" s="37"/>
    </row>
    <row r="6" spans="1:11" ht="15">
      <c r="A6" s="4"/>
      <c r="B6" s="4"/>
      <c r="C6" s="4"/>
      <c r="D6" s="4"/>
      <c r="E6" s="4"/>
      <c r="F6" s="4"/>
      <c r="G6" s="4"/>
      <c r="H6" s="4"/>
      <c r="I6" s="4"/>
      <c r="J6" s="41"/>
      <c r="K6" s="37"/>
    </row>
    <row r="7" spans="1:11" ht="15">
      <c r="A7" s="4"/>
      <c r="B7" s="230" t="s">
        <v>71</v>
      </c>
      <c r="C7" s="230"/>
      <c r="D7" s="230"/>
      <c r="E7" s="230"/>
      <c r="F7" s="230"/>
      <c r="G7" s="230"/>
      <c r="H7" s="230"/>
      <c r="I7" s="230"/>
      <c r="J7" s="230"/>
      <c r="K7" s="37"/>
    </row>
    <row r="8" spans="1:11" ht="15">
      <c r="A8" s="4"/>
      <c r="B8" s="230"/>
      <c r="C8" s="230"/>
      <c r="D8" s="230"/>
      <c r="E8" s="230"/>
      <c r="F8" s="230"/>
      <c r="G8" s="230"/>
      <c r="H8" s="230"/>
      <c r="I8" s="230"/>
      <c r="J8" s="230"/>
      <c r="K8" s="37"/>
    </row>
    <row r="9" spans="1:11" ht="15">
      <c r="A9" s="4"/>
      <c r="B9" s="230"/>
      <c r="C9" s="230"/>
      <c r="D9" s="230"/>
      <c r="E9" s="230"/>
      <c r="F9" s="230"/>
      <c r="G9" s="230"/>
      <c r="H9" s="230"/>
      <c r="I9" s="230"/>
      <c r="J9" s="230"/>
      <c r="K9" s="37"/>
    </row>
    <row r="10" spans="1:11" ht="15">
      <c r="A10" s="4"/>
      <c r="B10" s="230"/>
      <c r="C10" s="230"/>
      <c r="D10" s="230"/>
      <c r="E10" s="230"/>
      <c r="F10" s="230"/>
      <c r="G10" s="230"/>
      <c r="H10" s="230"/>
      <c r="I10" s="230"/>
      <c r="J10" s="230"/>
      <c r="K10" s="37"/>
    </row>
    <row r="11" spans="1:11" ht="15">
      <c r="A11" s="4"/>
      <c r="B11" s="230"/>
      <c r="C11" s="230"/>
      <c r="D11" s="230"/>
      <c r="E11" s="230"/>
      <c r="F11" s="230"/>
      <c r="G11" s="230"/>
      <c r="H11" s="230"/>
      <c r="I11" s="230"/>
      <c r="J11" s="230"/>
      <c r="K11" s="37"/>
    </row>
    <row r="12" spans="1:11" ht="15">
      <c r="A12" s="4"/>
      <c r="B12" s="230"/>
      <c r="C12" s="230"/>
      <c r="D12" s="230"/>
      <c r="E12" s="230"/>
      <c r="F12" s="230"/>
      <c r="G12" s="230"/>
      <c r="H12" s="230"/>
      <c r="I12" s="230"/>
      <c r="J12" s="230"/>
      <c r="K12" s="37"/>
    </row>
    <row r="13" spans="1:11" ht="15">
      <c r="A13" s="4"/>
      <c r="B13" s="230"/>
      <c r="C13" s="230"/>
      <c r="D13" s="230"/>
      <c r="E13" s="230"/>
      <c r="F13" s="230"/>
      <c r="G13" s="230"/>
      <c r="H13" s="230"/>
      <c r="I13" s="230"/>
      <c r="J13" s="230"/>
      <c r="K13" s="37"/>
    </row>
    <row r="14" spans="1:11" ht="15">
      <c r="A14" s="4"/>
      <c r="B14" s="230"/>
      <c r="C14" s="230"/>
      <c r="D14" s="230"/>
      <c r="E14" s="230"/>
      <c r="F14" s="230"/>
      <c r="G14" s="230"/>
      <c r="H14" s="230"/>
      <c r="I14" s="230"/>
      <c r="J14" s="230"/>
      <c r="K14" s="37"/>
    </row>
    <row r="15" spans="1:11" ht="15">
      <c r="A15" s="4"/>
      <c r="B15" s="43" t="s">
        <v>230</v>
      </c>
      <c r="C15" s="44"/>
      <c r="D15" s="44"/>
      <c r="E15" s="44"/>
      <c r="F15" s="44"/>
      <c r="G15" s="44"/>
      <c r="H15" s="44"/>
      <c r="I15" s="44"/>
      <c r="J15" s="44"/>
      <c r="K15" s="37"/>
    </row>
    <row r="16" spans="1:11" ht="15">
      <c r="A16" s="4"/>
      <c r="B16" s="4"/>
      <c r="C16" s="4"/>
      <c r="D16" s="4"/>
      <c r="E16" s="4"/>
      <c r="F16" s="4"/>
      <c r="G16" s="4"/>
      <c r="H16" s="4"/>
      <c r="I16" s="4"/>
      <c r="J16" s="41"/>
      <c r="K16" s="37"/>
    </row>
    <row r="17" spans="1:11" ht="15.75">
      <c r="A17" s="45" t="s">
        <v>72</v>
      </c>
      <c r="B17" s="32" t="s">
        <v>73</v>
      </c>
      <c r="C17" s="4"/>
      <c r="D17" s="4"/>
      <c r="E17" s="4"/>
      <c r="F17" s="4"/>
      <c r="G17" s="4"/>
      <c r="H17" s="4"/>
      <c r="I17" s="4"/>
      <c r="J17" s="41"/>
      <c r="K17" s="37"/>
    </row>
    <row r="18" spans="1:11" ht="15.75">
      <c r="A18" s="45"/>
      <c r="B18" s="32"/>
      <c r="C18" s="4"/>
      <c r="D18" s="4"/>
      <c r="E18" s="4"/>
      <c r="F18" s="4"/>
      <c r="G18" s="4"/>
      <c r="H18" s="4"/>
      <c r="I18" s="4"/>
      <c r="J18" s="41"/>
      <c r="K18" s="37"/>
    </row>
    <row r="19" spans="1:11" ht="15">
      <c r="A19" s="4"/>
      <c r="B19" s="230" t="s">
        <v>74</v>
      </c>
      <c r="C19" s="230"/>
      <c r="D19" s="230"/>
      <c r="E19" s="230"/>
      <c r="F19" s="230"/>
      <c r="G19" s="230"/>
      <c r="H19" s="230"/>
      <c r="I19" s="230"/>
      <c r="J19" s="230"/>
      <c r="K19" s="37"/>
    </row>
    <row r="20" spans="1:11" ht="15">
      <c r="A20" s="4"/>
      <c r="B20" s="230"/>
      <c r="C20" s="230"/>
      <c r="D20" s="230"/>
      <c r="E20" s="230"/>
      <c r="F20" s="230"/>
      <c r="G20" s="230"/>
      <c r="H20" s="230"/>
      <c r="I20" s="230"/>
      <c r="J20" s="230"/>
      <c r="K20" s="37"/>
    </row>
    <row r="21" spans="1:11" ht="15">
      <c r="A21" s="4"/>
      <c r="B21" s="230"/>
      <c r="C21" s="230"/>
      <c r="D21" s="230"/>
      <c r="E21" s="230"/>
      <c r="F21" s="230"/>
      <c r="G21" s="230"/>
      <c r="H21" s="230"/>
      <c r="I21" s="230"/>
      <c r="J21" s="230"/>
      <c r="K21" s="37"/>
    </row>
    <row r="22" spans="1:11" ht="15">
      <c r="A22" s="4"/>
      <c r="B22" s="230"/>
      <c r="C22" s="230"/>
      <c r="D22" s="230"/>
      <c r="E22" s="230"/>
      <c r="F22" s="230"/>
      <c r="G22" s="230"/>
      <c r="H22" s="230"/>
      <c r="I22" s="230"/>
      <c r="J22" s="230"/>
      <c r="K22" s="37"/>
    </row>
    <row r="23" spans="1:11" ht="15">
      <c r="A23" s="4"/>
      <c r="B23" s="230"/>
      <c r="C23" s="230"/>
      <c r="D23" s="230"/>
      <c r="E23" s="230"/>
      <c r="F23" s="230"/>
      <c r="G23" s="230"/>
      <c r="H23" s="230"/>
      <c r="I23" s="230"/>
      <c r="J23" s="230"/>
      <c r="K23" s="37"/>
    </row>
    <row r="24" spans="1:11" ht="15">
      <c r="A24" s="4"/>
      <c r="B24" s="230"/>
      <c r="C24" s="230"/>
      <c r="D24" s="230"/>
      <c r="E24" s="230"/>
      <c r="F24" s="230"/>
      <c r="G24" s="230"/>
      <c r="H24" s="230"/>
      <c r="I24" s="230"/>
      <c r="J24" s="230"/>
      <c r="K24" s="37"/>
    </row>
    <row r="25" spans="1:11" ht="15">
      <c r="A25" s="4"/>
      <c r="B25" s="230"/>
      <c r="C25" s="230"/>
      <c r="D25" s="230"/>
      <c r="E25" s="230"/>
      <c r="F25" s="230"/>
      <c r="G25" s="230"/>
      <c r="H25" s="230"/>
      <c r="I25" s="230"/>
      <c r="J25" s="230"/>
      <c r="K25" s="37"/>
    </row>
    <row r="26" spans="1:11" ht="15">
      <c r="A26" s="4"/>
      <c r="B26" s="230"/>
      <c r="C26" s="230"/>
      <c r="D26" s="230"/>
      <c r="E26" s="230"/>
      <c r="F26" s="230"/>
      <c r="G26" s="230"/>
      <c r="H26" s="230"/>
      <c r="I26" s="230"/>
      <c r="J26" s="230"/>
      <c r="K26" s="37"/>
    </row>
    <row r="27" spans="1:11" ht="15">
      <c r="A27" s="4"/>
      <c r="B27" s="230"/>
      <c r="C27" s="230"/>
      <c r="D27" s="230"/>
      <c r="E27" s="230"/>
      <c r="F27" s="230"/>
      <c r="G27" s="230"/>
      <c r="H27" s="230"/>
      <c r="I27" s="230"/>
      <c r="J27" s="230"/>
      <c r="K27" s="37"/>
    </row>
    <row r="28" spans="1:11" ht="15.75">
      <c r="A28" s="42" t="s">
        <v>75</v>
      </c>
      <c r="B28" s="231" t="s">
        <v>76</v>
      </c>
      <c r="C28" s="231"/>
      <c r="D28" s="231"/>
      <c r="E28" s="231"/>
      <c r="F28" s="231"/>
      <c r="G28" s="231"/>
      <c r="H28" s="46"/>
      <c r="I28" s="46"/>
      <c r="J28" s="44"/>
      <c r="K28" s="37"/>
    </row>
    <row r="29" spans="1:11" ht="15">
      <c r="A29" s="4"/>
      <c r="B29" s="46"/>
      <c r="C29" s="46"/>
      <c r="D29" s="46"/>
      <c r="E29" s="46"/>
      <c r="F29" s="46"/>
      <c r="G29" s="46"/>
      <c r="H29" s="46"/>
      <c r="I29" s="46"/>
      <c r="J29" s="44"/>
      <c r="K29" s="37"/>
    </row>
    <row r="30" spans="1:11" ht="15">
      <c r="A30" s="4"/>
      <c r="B30" s="230" t="s">
        <v>77</v>
      </c>
      <c r="C30" s="230"/>
      <c r="D30" s="230"/>
      <c r="E30" s="230"/>
      <c r="F30" s="230"/>
      <c r="G30" s="230"/>
      <c r="H30" s="230"/>
      <c r="I30" s="230"/>
      <c r="J30" s="230"/>
      <c r="K30" s="37"/>
    </row>
    <row r="31" spans="1:11" ht="15">
      <c r="A31" s="4"/>
      <c r="B31" s="230"/>
      <c r="C31" s="230"/>
      <c r="D31" s="230"/>
      <c r="E31" s="230"/>
      <c r="F31" s="230"/>
      <c r="G31" s="230"/>
      <c r="H31" s="230"/>
      <c r="I31" s="230"/>
      <c r="J31" s="230"/>
      <c r="K31" s="37"/>
    </row>
    <row r="32" spans="1:11" ht="15">
      <c r="A32" s="4"/>
      <c r="B32" s="230"/>
      <c r="C32" s="230"/>
      <c r="D32" s="230"/>
      <c r="E32" s="230"/>
      <c r="F32" s="230"/>
      <c r="G32" s="230"/>
      <c r="H32" s="230"/>
      <c r="I32" s="230"/>
      <c r="J32" s="230"/>
      <c r="K32" s="37"/>
    </row>
    <row r="33" spans="1:11" ht="15">
      <c r="A33" s="4"/>
      <c r="B33" s="230"/>
      <c r="C33" s="230"/>
      <c r="D33" s="230"/>
      <c r="E33" s="230"/>
      <c r="F33" s="230"/>
      <c r="G33" s="230"/>
      <c r="H33" s="230"/>
      <c r="I33" s="230"/>
      <c r="J33" s="230"/>
      <c r="K33" s="37"/>
    </row>
    <row r="34" spans="1:11" ht="15">
      <c r="A34" s="4"/>
      <c r="B34" s="230"/>
      <c r="C34" s="230"/>
      <c r="D34" s="230"/>
      <c r="E34" s="230"/>
      <c r="F34" s="230"/>
      <c r="G34" s="230"/>
      <c r="H34" s="230"/>
      <c r="I34" s="230"/>
      <c r="J34" s="230"/>
      <c r="K34" s="37"/>
    </row>
    <row r="35" spans="1:11" ht="15">
      <c r="A35" s="4"/>
      <c r="B35" s="230"/>
      <c r="C35" s="230"/>
      <c r="D35" s="230"/>
      <c r="E35" s="230"/>
      <c r="F35" s="230"/>
      <c r="G35" s="230"/>
      <c r="H35" s="230"/>
      <c r="I35" s="230"/>
      <c r="J35" s="230"/>
      <c r="K35" s="37"/>
    </row>
    <row r="36" spans="1:11" ht="15">
      <c r="A36" s="4"/>
      <c r="B36" s="230"/>
      <c r="C36" s="230"/>
      <c r="D36" s="230"/>
      <c r="E36" s="230"/>
      <c r="F36" s="230"/>
      <c r="G36" s="230"/>
      <c r="H36" s="230"/>
      <c r="I36" s="230"/>
      <c r="J36" s="230"/>
      <c r="K36" s="37"/>
    </row>
    <row r="37" spans="1:11" ht="15">
      <c r="A37" s="4"/>
      <c r="B37" s="230"/>
      <c r="C37" s="230"/>
      <c r="D37" s="230"/>
      <c r="E37" s="230"/>
      <c r="F37" s="230"/>
      <c r="G37" s="230"/>
      <c r="H37" s="230"/>
      <c r="I37" s="230"/>
      <c r="J37" s="230"/>
      <c r="K37" s="37"/>
    </row>
    <row r="38" spans="1:11" ht="15">
      <c r="A38" s="4"/>
      <c r="B38" s="44"/>
      <c r="C38" s="44"/>
      <c r="D38" s="44"/>
      <c r="E38" s="44"/>
      <c r="F38" s="44"/>
      <c r="G38" s="44"/>
      <c r="H38" s="44"/>
      <c r="I38" s="44"/>
      <c r="J38" s="44"/>
      <c r="K38" s="37"/>
    </row>
    <row r="39" spans="1:11" ht="15.75">
      <c r="A39" s="42" t="s">
        <v>78</v>
      </c>
      <c r="B39" s="32" t="s">
        <v>79</v>
      </c>
      <c r="C39" s="4"/>
      <c r="D39" s="4"/>
      <c r="E39" s="4"/>
      <c r="F39" s="4"/>
      <c r="G39" s="4"/>
      <c r="H39" s="4"/>
      <c r="I39" s="4"/>
      <c r="J39" s="41"/>
      <c r="K39" s="37"/>
    </row>
    <row r="40" spans="1:11" ht="15">
      <c r="A40" s="4"/>
      <c r="B40" s="4"/>
      <c r="C40" s="4"/>
      <c r="D40" s="4"/>
      <c r="E40" s="4"/>
      <c r="F40" s="4"/>
      <c r="G40" s="4"/>
      <c r="H40" s="4"/>
      <c r="I40" s="4"/>
      <c r="J40" s="41"/>
      <c r="K40" s="37"/>
    </row>
    <row r="41" spans="1:11" ht="15">
      <c r="A41" s="4"/>
      <c r="B41" s="229" t="s">
        <v>80</v>
      </c>
      <c r="C41" s="229"/>
      <c r="D41" s="229"/>
      <c r="E41" s="229"/>
      <c r="F41" s="229"/>
      <c r="G41" s="229"/>
      <c r="H41" s="229"/>
      <c r="I41" s="229"/>
      <c r="J41" s="229"/>
      <c r="K41" s="37"/>
    </row>
    <row r="42" spans="1:11" ht="15">
      <c r="A42" s="4"/>
      <c r="B42" s="229"/>
      <c r="C42" s="229"/>
      <c r="D42" s="229"/>
      <c r="E42" s="229"/>
      <c r="F42" s="229"/>
      <c r="G42" s="229"/>
      <c r="H42" s="229"/>
      <c r="I42" s="229"/>
      <c r="J42" s="229"/>
      <c r="K42" s="37"/>
    </row>
    <row r="43" spans="1:11" ht="15">
      <c r="A43" s="4"/>
      <c r="B43" s="229"/>
      <c r="C43" s="229"/>
      <c r="D43" s="229"/>
      <c r="E43" s="229"/>
      <c r="F43" s="229"/>
      <c r="G43" s="229"/>
      <c r="H43" s="229"/>
      <c r="I43" s="229"/>
      <c r="J43" s="229"/>
      <c r="K43" s="37"/>
    </row>
    <row r="44" spans="1:11" ht="15">
      <c r="A44" s="4"/>
      <c r="B44" s="47"/>
      <c r="C44" s="47"/>
      <c r="D44" s="47"/>
      <c r="E44" s="47"/>
      <c r="F44" s="47"/>
      <c r="G44" s="47"/>
      <c r="H44" s="47"/>
      <c r="I44" s="47"/>
      <c r="J44" s="47"/>
      <c r="K44" s="37"/>
    </row>
    <row r="45" spans="1:11" ht="15.75">
      <c r="A45" s="42" t="s">
        <v>81</v>
      </c>
      <c r="B45" s="32" t="s">
        <v>82</v>
      </c>
      <c r="C45" s="4"/>
      <c r="D45" s="4"/>
      <c r="E45" s="4"/>
      <c r="F45" s="4"/>
      <c r="G45" s="4"/>
      <c r="H45" s="4"/>
      <c r="I45" s="4"/>
      <c r="J45" s="41"/>
      <c r="K45" s="37"/>
    </row>
    <row r="46" spans="1:11" ht="15">
      <c r="A46" s="4"/>
      <c r="B46" s="4"/>
      <c r="C46" s="4"/>
      <c r="D46" s="4"/>
      <c r="E46" s="4"/>
      <c r="F46" s="4"/>
      <c r="G46" s="4"/>
      <c r="H46" s="4"/>
      <c r="I46" s="4"/>
      <c r="J46" s="41"/>
      <c r="K46" s="37"/>
    </row>
    <row r="47" spans="1:11" ht="15">
      <c r="A47" s="4"/>
      <c r="B47" s="230" t="s">
        <v>231</v>
      </c>
      <c r="C47" s="230"/>
      <c r="D47" s="230"/>
      <c r="E47" s="230"/>
      <c r="F47" s="230"/>
      <c r="G47" s="230"/>
      <c r="H47" s="230"/>
      <c r="I47" s="230"/>
      <c r="J47" s="230"/>
      <c r="K47" s="37"/>
    </row>
    <row r="48" spans="1:11" ht="15">
      <c r="A48" s="4"/>
      <c r="B48" s="230"/>
      <c r="C48" s="230"/>
      <c r="D48" s="230"/>
      <c r="E48" s="230"/>
      <c r="F48" s="230"/>
      <c r="G48" s="230"/>
      <c r="H48" s="230"/>
      <c r="I48" s="230"/>
      <c r="J48" s="230"/>
      <c r="K48" s="37"/>
    </row>
    <row r="49" spans="1:11" ht="15">
      <c r="A49" s="4"/>
      <c r="B49" s="230"/>
      <c r="C49" s="230"/>
      <c r="D49" s="230"/>
      <c r="E49" s="230"/>
      <c r="F49" s="230"/>
      <c r="G49" s="230"/>
      <c r="H49" s="230"/>
      <c r="I49" s="230"/>
      <c r="J49" s="230"/>
      <c r="K49" s="37"/>
    </row>
    <row r="50" spans="1:11" ht="15">
      <c r="A50" s="4"/>
      <c r="B50" s="230"/>
      <c r="C50" s="230"/>
      <c r="D50" s="230"/>
      <c r="E50" s="230"/>
      <c r="F50" s="230"/>
      <c r="G50" s="230"/>
      <c r="H50" s="230"/>
      <c r="I50" s="230"/>
      <c r="J50" s="230"/>
      <c r="K50" s="37"/>
    </row>
  </sheetData>
  <sheetProtection/>
  <mergeCells count="6">
    <mergeCell ref="B41:J43"/>
    <mergeCell ref="B47:J50"/>
    <mergeCell ref="B7:J14"/>
    <mergeCell ref="B19:J27"/>
    <mergeCell ref="B28:G28"/>
    <mergeCell ref="B30:J37"/>
  </mergeCells>
  <printOptions horizontalCentered="1"/>
  <pageMargins left="0.75" right="0.75" top="1" bottom="1" header="0.5" footer="0.5"/>
  <pageSetup fitToHeight="1" fitToWidth="1" horizontalDpi="1200" verticalDpi="1200" orientation="portrait" paperSize="12" scale="88" r:id="rId1"/>
</worksheet>
</file>

<file path=xl/worksheets/sheet6.xml><?xml version="1.0" encoding="utf-8"?>
<worksheet xmlns="http://schemas.openxmlformats.org/spreadsheetml/2006/main" xmlns:r="http://schemas.openxmlformats.org/officeDocument/2006/relationships">
  <sheetPr>
    <pageSetUpPr fitToPage="1"/>
  </sheetPr>
  <dimension ref="A1:O91"/>
  <sheetViews>
    <sheetView zoomScalePageLayoutView="0" workbookViewId="0" topLeftCell="A7">
      <selection activeCell="K37" sqref="K37"/>
    </sheetView>
  </sheetViews>
  <sheetFormatPr defaultColWidth="9.140625" defaultRowHeight="12.75"/>
  <cols>
    <col min="1" max="1" width="5.140625" style="0" bestFit="1" customWidth="1"/>
    <col min="2" max="2" width="12.8515625" style="0" customWidth="1"/>
    <col min="3" max="3" width="13.28125" style="0" customWidth="1"/>
    <col min="5" max="5" width="11.421875" style="0" customWidth="1"/>
    <col min="6" max="6" width="12.28125" style="128" customWidth="1"/>
    <col min="7" max="7" width="9.8515625" style="128" customWidth="1"/>
    <col min="8" max="8" width="12.421875" style="128" customWidth="1"/>
    <col min="9" max="9" width="11.57421875" style="128" customWidth="1"/>
    <col min="10" max="10" width="10.57421875" style="128" bestFit="1" customWidth="1"/>
    <col min="11" max="11" width="11.28125" style="128" customWidth="1"/>
  </cols>
  <sheetData>
    <row r="1" spans="1:11" ht="15.75">
      <c r="A1" s="80" t="s">
        <v>112</v>
      </c>
      <c r="B1" s="69" t="s">
        <v>113</v>
      </c>
      <c r="C1" s="70"/>
      <c r="D1" s="70"/>
      <c r="E1" s="70"/>
      <c r="F1" s="70"/>
      <c r="G1" s="70"/>
      <c r="H1" s="70"/>
      <c r="I1" s="71"/>
      <c r="J1" s="71"/>
      <c r="K1" s="71"/>
    </row>
    <row r="2" spans="1:11" ht="15">
      <c r="A2" s="80"/>
      <c r="B2" s="72"/>
      <c r="C2" s="70"/>
      <c r="D2" s="70"/>
      <c r="E2" s="70"/>
      <c r="F2" s="70"/>
      <c r="G2" s="70"/>
      <c r="H2" s="70"/>
      <c r="I2" s="71"/>
      <c r="J2" s="71"/>
      <c r="K2" s="71"/>
    </row>
    <row r="3" spans="1:11" ht="15">
      <c r="A3" s="80">
        <v>6.1</v>
      </c>
      <c r="B3" s="72" t="s">
        <v>114</v>
      </c>
      <c r="C3" s="70"/>
      <c r="D3" s="70"/>
      <c r="E3" s="70"/>
      <c r="F3" s="70"/>
      <c r="G3" s="70"/>
      <c r="H3" s="70"/>
      <c r="I3" s="71"/>
      <c r="J3" s="71"/>
      <c r="K3" s="71"/>
    </row>
    <row r="4" spans="1:11" ht="15">
      <c r="A4" s="42"/>
      <c r="B4" s="72"/>
      <c r="C4" s="70"/>
      <c r="D4" s="70"/>
      <c r="E4" s="70"/>
      <c r="F4" s="234" t="s">
        <v>232</v>
      </c>
      <c r="G4" s="234"/>
      <c r="H4" s="234"/>
      <c r="I4" s="234" t="s">
        <v>212</v>
      </c>
      <c r="J4" s="234"/>
      <c r="K4" s="234"/>
    </row>
    <row r="5" spans="1:11" ht="15">
      <c r="A5" s="42"/>
      <c r="B5" s="72"/>
      <c r="C5" s="70"/>
      <c r="D5" s="70"/>
      <c r="E5" s="70"/>
      <c r="F5" s="165" t="s">
        <v>115</v>
      </c>
      <c r="G5" s="165" t="s">
        <v>116</v>
      </c>
      <c r="H5" s="165" t="s">
        <v>117</v>
      </c>
      <c r="I5" s="165" t="s">
        <v>115</v>
      </c>
      <c r="J5" s="165" t="s">
        <v>116</v>
      </c>
      <c r="K5" s="165" t="s">
        <v>117</v>
      </c>
    </row>
    <row r="6" spans="1:11" ht="15">
      <c r="A6" s="42"/>
      <c r="B6" s="72"/>
      <c r="C6" s="70"/>
      <c r="D6" s="70"/>
      <c r="E6" s="70"/>
      <c r="F6" s="166" t="s">
        <v>118</v>
      </c>
      <c r="G6" s="166" t="s">
        <v>119</v>
      </c>
      <c r="H6" s="166"/>
      <c r="I6" s="166" t="s">
        <v>118</v>
      </c>
      <c r="J6" s="166" t="s">
        <v>119</v>
      </c>
      <c r="K6" s="166"/>
    </row>
    <row r="7" spans="1:11" ht="15">
      <c r="A7" s="42"/>
      <c r="B7" s="72"/>
      <c r="C7" s="70"/>
      <c r="D7" s="70"/>
      <c r="E7" s="70"/>
      <c r="F7" s="235" t="s">
        <v>120</v>
      </c>
      <c r="G7" s="235"/>
      <c r="H7" s="235"/>
      <c r="I7" s="235"/>
      <c r="J7" s="235"/>
      <c r="K7" s="235"/>
    </row>
    <row r="8" spans="1:11" ht="15.75">
      <c r="A8" s="70"/>
      <c r="B8" s="73" t="s">
        <v>121</v>
      </c>
      <c r="C8" s="70"/>
      <c r="D8" s="70"/>
      <c r="E8" s="70"/>
      <c r="F8" s="70"/>
      <c r="G8" s="70"/>
      <c r="H8" s="70"/>
      <c r="I8" s="167"/>
      <c r="J8" s="71"/>
      <c r="K8" s="71"/>
    </row>
    <row r="9" spans="1:11" ht="15.75">
      <c r="A9" s="70"/>
      <c r="B9" s="73"/>
      <c r="C9" s="70"/>
      <c r="D9" s="70"/>
      <c r="E9" s="70"/>
      <c r="F9" s="70"/>
      <c r="G9" s="70"/>
      <c r="H9" s="70"/>
      <c r="I9" s="167"/>
      <c r="J9" s="71"/>
      <c r="K9" s="71"/>
    </row>
    <row r="10" spans="1:11" ht="14.25">
      <c r="A10" s="70"/>
      <c r="B10" s="72" t="s">
        <v>122</v>
      </c>
      <c r="C10" s="72"/>
      <c r="D10" s="72"/>
      <c r="E10" s="70"/>
      <c r="F10" s="168">
        <v>0</v>
      </c>
      <c r="G10" s="169">
        <v>0</v>
      </c>
      <c r="H10" s="170">
        <f>+F10+G10</f>
        <v>0</v>
      </c>
      <c r="I10" s="168">
        <v>0</v>
      </c>
      <c r="J10" s="171">
        <v>0</v>
      </c>
      <c r="K10" s="172">
        <v>0</v>
      </c>
    </row>
    <row r="11" spans="1:11" ht="14.25">
      <c r="A11" s="70"/>
      <c r="B11" s="72" t="s">
        <v>192</v>
      </c>
      <c r="C11" s="72"/>
      <c r="D11" s="72"/>
      <c r="E11" s="70"/>
      <c r="F11" s="173">
        <v>10000</v>
      </c>
      <c r="G11" s="72">
        <v>0</v>
      </c>
      <c r="H11" s="174">
        <f>F11</f>
        <v>10000</v>
      </c>
      <c r="I11" s="173">
        <v>10000</v>
      </c>
      <c r="J11" s="175">
        <v>0</v>
      </c>
      <c r="K11" s="176">
        <f>I11</f>
        <v>10000</v>
      </c>
    </row>
    <row r="12" spans="1:11" ht="15">
      <c r="A12" s="70"/>
      <c r="B12" s="232" t="s">
        <v>193</v>
      </c>
      <c r="C12" s="232"/>
      <c r="D12" s="232"/>
      <c r="E12" s="233"/>
      <c r="F12" s="173">
        <v>0</v>
      </c>
      <c r="G12" s="72">
        <v>0</v>
      </c>
      <c r="H12" s="174">
        <f aca="true" t="shared" si="0" ref="H12:H26">F12</f>
        <v>0</v>
      </c>
      <c r="I12" s="173">
        <v>0</v>
      </c>
      <c r="J12" s="175">
        <v>0</v>
      </c>
      <c r="K12" s="176">
        <f aca="true" t="shared" si="1" ref="K12:K26">I12</f>
        <v>0</v>
      </c>
    </row>
    <row r="13" spans="1:11" ht="14.25">
      <c r="A13" s="70"/>
      <c r="B13" s="72" t="s">
        <v>204</v>
      </c>
      <c r="C13" s="70"/>
      <c r="D13" s="70"/>
      <c r="E13" s="70"/>
      <c r="F13" s="173">
        <v>0</v>
      </c>
      <c r="G13" s="175">
        <v>0</v>
      </c>
      <c r="H13" s="174">
        <f t="shared" si="0"/>
        <v>0</v>
      </c>
      <c r="I13" s="173">
        <v>10000</v>
      </c>
      <c r="J13" s="175">
        <v>0</v>
      </c>
      <c r="K13" s="176">
        <f t="shared" si="1"/>
        <v>10000</v>
      </c>
    </row>
    <row r="14" spans="1:11" ht="14.25">
      <c r="A14" s="70"/>
      <c r="B14" s="72" t="s">
        <v>194</v>
      </c>
      <c r="C14" s="70"/>
      <c r="D14" s="70"/>
      <c r="E14" s="70"/>
      <c r="F14" s="173">
        <v>30000</v>
      </c>
      <c r="G14" s="72">
        <v>0</v>
      </c>
      <c r="H14" s="174">
        <f t="shared" si="0"/>
        <v>30000</v>
      </c>
      <c r="I14" s="173">
        <v>25000</v>
      </c>
      <c r="J14" s="175">
        <v>0</v>
      </c>
      <c r="K14" s="176">
        <f t="shared" si="1"/>
        <v>25000</v>
      </c>
    </row>
    <row r="15" spans="1:11" ht="14.25">
      <c r="A15" s="70"/>
      <c r="B15" s="72" t="s">
        <v>195</v>
      </c>
      <c r="C15" s="70"/>
      <c r="D15" s="70"/>
      <c r="E15" s="70"/>
      <c r="F15" s="173">
        <v>10000</v>
      </c>
      <c r="G15" s="72">
        <v>0</v>
      </c>
      <c r="H15" s="174">
        <f t="shared" si="0"/>
        <v>10000</v>
      </c>
      <c r="I15" s="173">
        <v>10000</v>
      </c>
      <c r="J15" s="175">
        <v>0</v>
      </c>
      <c r="K15" s="176">
        <f t="shared" si="1"/>
        <v>10000</v>
      </c>
    </row>
    <row r="16" spans="1:11" ht="14.25">
      <c r="A16" s="70"/>
      <c r="B16" s="72" t="s">
        <v>196</v>
      </c>
      <c r="C16" s="70"/>
      <c r="D16" s="70"/>
      <c r="E16" s="70"/>
      <c r="F16" s="173">
        <v>15000</v>
      </c>
      <c r="G16" s="72">
        <v>0</v>
      </c>
      <c r="H16" s="174">
        <f t="shared" si="0"/>
        <v>15000</v>
      </c>
      <c r="I16" s="173">
        <v>15000</v>
      </c>
      <c r="J16" s="175">
        <v>0</v>
      </c>
      <c r="K16" s="176">
        <f t="shared" si="1"/>
        <v>15000</v>
      </c>
    </row>
    <row r="17" spans="1:11" ht="14.25">
      <c r="A17" s="70"/>
      <c r="B17" s="72" t="s">
        <v>197</v>
      </c>
      <c r="C17" s="70"/>
      <c r="D17" s="70"/>
      <c r="E17" s="70"/>
      <c r="F17" s="173">
        <v>10000</v>
      </c>
      <c r="G17" s="72">
        <v>0</v>
      </c>
      <c r="H17" s="174">
        <f t="shared" si="0"/>
        <v>10000</v>
      </c>
      <c r="I17" s="173">
        <v>10000</v>
      </c>
      <c r="J17" s="175">
        <v>0</v>
      </c>
      <c r="K17" s="176">
        <f t="shared" si="1"/>
        <v>10000</v>
      </c>
    </row>
    <row r="18" spans="1:11" ht="14.25">
      <c r="A18" s="70"/>
      <c r="B18" s="72" t="s">
        <v>198</v>
      </c>
      <c r="C18" s="70"/>
      <c r="D18" s="70"/>
      <c r="E18" s="70"/>
      <c r="F18" s="173">
        <v>0</v>
      </c>
      <c r="G18" s="72">
        <v>0</v>
      </c>
      <c r="H18" s="174">
        <f t="shared" si="0"/>
        <v>0</v>
      </c>
      <c r="I18" s="173">
        <v>0</v>
      </c>
      <c r="J18" s="175">
        <v>0</v>
      </c>
      <c r="K18" s="176">
        <f t="shared" si="1"/>
        <v>0</v>
      </c>
    </row>
    <row r="19" spans="1:11" ht="14.25">
      <c r="A19" s="70"/>
      <c r="B19" s="72" t="s">
        <v>199</v>
      </c>
      <c r="C19" s="70"/>
      <c r="D19" s="70"/>
      <c r="E19" s="70"/>
      <c r="F19" s="173">
        <v>0</v>
      </c>
      <c r="G19" s="72">
        <v>0</v>
      </c>
      <c r="H19" s="174">
        <f t="shared" si="0"/>
        <v>0</v>
      </c>
      <c r="I19" s="173">
        <v>0</v>
      </c>
      <c r="J19" s="175">
        <v>0</v>
      </c>
      <c r="K19" s="176">
        <f t="shared" si="1"/>
        <v>0</v>
      </c>
    </row>
    <row r="20" spans="1:11" ht="14.25">
      <c r="A20" s="70"/>
      <c r="B20" s="72" t="s">
        <v>203</v>
      </c>
      <c r="C20" s="70"/>
      <c r="D20" s="70"/>
      <c r="E20" s="70"/>
      <c r="F20" s="173">
        <v>10000</v>
      </c>
      <c r="G20" s="72">
        <v>0</v>
      </c>
      <c r="H20" s="174">
        <f t="shared" si="0"/>
        <v>10000</v>
      </c>
      <c r="I20" s="173">
        <v>10000</v>
      </c>
      <c r="J20" s="175">
        <v>0</v>
      </c>
      <c r="K20" s="176">
        <f t="shared" si="1"/>
        <v>10000</v>
      </c>
    </row>
    <row r="21" spans="1:11" ht="14.25">
      <c r="A21" s="70"/>
      <c r="B21" s="72" t="s">
        <v>214</v>
      </c>
      <c r="C21" s="70"/>
      <c r="D21" s="70"/>
      <c r="E21" s="70"/>
      <c r="F21" s="173">
        <v>30000</v>
      </c>
      <c r="G21" s="72"/>
      <c r="H21" s="174">
        <f t="shared" si="0"/>
        <v>30000</v>
      </c>
      <c r="I21" s="173">
        <v>30000</v>
      </c>
      <c r="J21" s="175"/>
      <c r="K21" s="176">
        <f t="shared" si="1"/>
        <v>30000</v>
      </c>
    </row>
    <row r="22" spans="1:11" ht="14.25">
      <c r="A22" s="70"/>
      <c r="B22" s="72" t="s">
        <v>213</v>
      </c>
      <c r="C22" s="70"/>
      <c r="D22" s="70"/>
      <c r="E22" s="70"/>
      <c r="F22" s="173">
        <v>15000</v>
      </c>
      <c r="G22" s="72"/>
      <c r="H22" s="174">
        <f t="shared" si="0"/>
        <v>15000</v>
      </c>
      <c r="I22" s="173">
        <v>15000</v>
      </c>
      <c r="J22" s="175"/>
      <c r="K22" s="176">
        <f t="shared" si="1"/>
        <v>15000</v>
      </c>
    </row>
    <row r="23" spans="1:11" ht="14.25">
      <c r="A23" s="70"/>
      <c r="B23" s="72" t="s">
        <v>219</v>
      </c>
      <c r="C23" s="70"/>
      <c r="D23" s="70"/>
      <c r="E23" s="70"/>
      <c r="F23" s="173">
        <v>25000</v>
      </c>
      <c r="G23" s="72"/>
      <c r="H23" s="174">
        <f t="shared" si="0"/>
        <v>25000</v>
      </c>
      <c r="I23" s="173"/>
      <c r="J23" s="175"/>
      <c r="K23" s="176"/>
    </row>
    <row r="24" spans="1:11" ht="14.25">
      <c r="A24" s="70"/>
      <c r="B24" s="72" t="s">
        <v>218</v>
      </c>
      <c r="C24" s="70"/>
      <c r="D24" s="70"/>
      <c r="E24" s="70"/>
      <c r="F24" s="173">
        <v>25000</v>
      </c>
      <c r="G24" s="72"/>
      <c r="H24" s="174">
        <f t="shared" si="0"/>
        <v>25000</v>
      </c>
      <c r="I24" s="173"/>
      <c r="J24" s="175"/>
      <c r="K24" s="176"/>
    </row>
    <row r="25" spans="1:11" ht="14.25">
      <c r="A25" s="70"/>
      <c r="B25" s="72" t="s">
        <v>220</v>
      </c>
      <c r="C25" s="70"/>
      <c r="D25" s="70"/>
      <c r="E25" s="70"/>
      <c r="F25" s="173">
        <v>10000</v>
      </c>
      <c r="G25" s="72"/>
      <c r="H25" s="174">
        <f t="shared" si="0"/>
        <v>10000</v>
      </c>
      <c r="I25" s="173"/>
      <c r="J25" s="175"/>
      <c r="K25" s="176"/>
    </row>
    <row r="26" spans="1:11" ht="14.25">
      <c r="A26" s="70"/>
      <c r="B26" s="72" t="s">
        <v>200</v>
      </c>
      <c r="C26" s="72"/>
      <c r="D26" s="72"/>
      <c r="E26" s="72"/>
      <c r="F26" s="177">
        <v>0</v>
      </c>
      <c r="G26" s="178">
        <v>0</v>
      </c>
      <c r="H26" s="180">
        <f t="shared" si="0"/>
        <v>0</v>
      </c>
      <c r="I26" s="177">
        <v>25000</v>
      </c>
      <c r="J26" s="179">
        <v>0</v>
      </c>
      <c r="K26" s="181">
        <f t="shared" si="1"/>
        <v>25000</v>
      </c>
    </row>
    <row r="27" spans="1:11" ht="14.25">
      <c r="A27" s="70"/>
      <c r="B27" s="72"/>
      <c r="C27" s="72"/>
      <c r="D27" s="72"/>
      <c r="E27" s="72"/>
      <c r="F27" s="167">
        <f aca="true" t="shared" si="2" ref="F27:K27">SUM(F10:F26)</f>
        <v>190000</v>
      </c>
      <c r="G27" s="167">
        <f t="shared" si="2"/>
        <v>0</v>
      </c>
      <c r="H27" s="167">
        <f t="shared" si="2"/>
        <v>190000</v>
      </c>
      <c r="I27" s="167">
        <f t="shared" si="2"/>
        <v>160000</v>
      </c>
      <c r="J27" s="167">
        <f t="shared" si="2"/>
        <v>0</v>
      </c>
      <c r="K27" s="167">
        <f t="shared" si="2"/>
        <v>160000</v>
      </c>
    </row>
    <row r="28" spans="1:11" ht="15">
      <c r="A28" s="70"/>
      <c r="B28" s="69" t="s">
        <v>123</v>
      </c>
      <c r="C28" s="72"/>
      <c r="D28" s="72"/>
      <c r="E28" s="72"/>
      <c r="F28" s="72"/>
      <c r="G28" s="72"/>
      <c r="H28" s="72"/>
      <c r="I28" s="175"/>
      <c r="J28" s="167"/>
      <c r="K28" s="175"/>
    </row>
    <row r="29" spans="1:11" ht="15">
      <c r="A29" s="70"/>
      <c r="B29" s="69"/>
      <c r="C29" s="72"/>
      <c r="D29" s="72"/>
      <c r="E29" s="72"/>
      <c r="F29" s="72"/>
      <c r="G29" s="72"/>
      <c r="H29" s="72"/>
      <c r="I29" s="175"/>
      <c r="J29" s="167"/>
      <c r="K29" s="175"/>
    </row>
    <row r="30" spans="1:11" ht="15">
      <c r="A30" s="70"/>
      <c r="B30" s="69" t="s">
        <v>124</v>
      </c>
      <c r="C30" s="72"/>
      <c r="D30" s="72"/>
      <c r="E30" s="72"/>
      <c r="F30" s="72"/>
      <c r="G30" s="72"/>
      <c r="H30" s="72"/>
      <c r="I30" s="175"/>
      <c r="J30" s="167"/>
      <c r="K30" s="175"/>
    </row>
    <row r="31" spans="1:11" ht="14.25">
      <c r="A31" s="70"/>
      <c r="B31" s="72" t="s">
        <v>125</v>
      </c>
      <c r="C31" s="72"/>
      <c r="D31" s="72"/>
      <c r="E31" s="72"/>
      <c r="F31" s="168">
        <v>0</v>
      </c>
      <c r="G31" s="169">
        <v>0</v>
      </c>
      <c r="H31" s="170">
        <f>+F31+G31</f>
        <v>0</v>
      </c>
      <c r="I31" s="168">
        <v>5170</v>
      </c>
      <c r="J31" s="171">
        <v>0</v>
      </c>
      <c r="K31" s="172">
        <v>5170</v>
      </c>
    </row>
    <row r="32" spans="1:11" ht="14.25">
      <c r="A32" s="70"/>
      <c r="B32" s="72" t="s">
        <v>126</v>
      </c>
      <c r="C32" s="72"/>
      <c r="D32" s="72"/>
      <c r="E32" s="72"/>
      <c r="F32" s="173">
        <v>49940</v>
      </c>
      <c r="G32" s="72">
        <v>0</v>
      </c>
      <c r="H32" s="174">
        <f>+F32+G32</f>
        <v>49940</v>
      </c>
      <c r="I32" s="173">
        <v>49940</v>
      </c>
      <c r="J32" s="175">
        <v>0</v>
      </c>
      <c r="K32" s="176">
        <v>49940</v>
      </c>
    </row>
    <row r="33" spans="1:11" ht="14.25">
      <c r="A33" s="70"/>
      <c r="B33" s="72" t="s">
        <v>127</v>
      </c>
      <c r="C33" s="72"/>
      <c r="D33" s="72"/>
      <c r="E33" s="72"/>
      <c r="F33" s="173">
        <v>49546</v>
      </c>
      <c r="G33" s="72">
        <v>0</v>
      </c>
      <c r="H33" s="174">
        <f>+F33+G33</f>
        <v>49546</v>
      </c>
      <c r="I33" s="173">
        <v>49545</v>
      </c>
      <c r="J33" s="175">
        <v>0</v>
      </c>
      <c r="K33" s="176">
        <f>I33</f>
        <v>49545</v>
      </c>
    </row>
    <row r="34" spans="1:11" ht="14.25">
      <c r="A34" s="70"/>
      <c r="B34" s="72"/>
      <c r="C34" s="72"/>
      <c r="D34" s="72"/>
      <c r="E34" s="72"/>
      <c r="F34" s="173"/>
      <c r="G34" s="72"/>
      <c r="H34" s="174"/>
      <c r="I34" s="173"/>
      <c r="J34" s="175"/>
      <c r="K34" s="176"/>
    </row>
    <row r="35" spans="1:11" ht="15">
      <c r="A35" s="70"/>
      <c r="B35" s="69" t="s">
        <v>128</v>
      </c>
      <c r="C35" s="72"/>
      <c r="D35" s="72"/>
      <c r="E35" s="72"/>
      <c r="F35" s="173"/>
      <c r="G35" s="72"/>
      <c r="H35" s="174"/>
      <c r="I35" s="173"/>
      <c r="J35" s="175"/>
      <c r="K35" s="176"/>
    </row>
    <row r="36" spans="1:11" ht="14.25">
      <c r="A36" s="70"/>
      <c r="B36" s="72" t="s">
        <v>129</v>
      </c>
      <c r="C36" s="70"/>
      <c r="D36" s="70"/>
      <c r="E36" s="70"/>
      <c r="F36" s="177">
        <v>0</v>
      </c>
      <c r="G36" s="178">
        <v>0</v>
      </c>
      <c r="H36" s="180">
        <f>+F36+G36</f>
        <v>0</v>
      </c>
      <c r="I36" s="177">
        <v>0</v>
      </c>
      <c r="J36" s="179">
        <v>0</v>
      </c>
      <c r="K36" s="181">
        <v>0</v>
      </c>
    </row>
    <row r="37" spans="1:15" ht="14.25">
      <c r="A37" s="70"/>
      <c r="B37" s="72"/>
      <c r="C37" s="72"/>
      <c r="D37" s="72"/>
      <c r="E37" s="72"/>
      <c r="F37" s="175">
        <f>SUM(F31:F36)</f>
        <v>99486</v>
      </c>
      <c r="G37" s="175">
        <f>SUM(G31:G36)</f>
        <v>0</v>
      </c>
      <c r="H37" s="175">
        <f>SUM(H31:H36)</f>
        <v>99486</v>
      </c>
      <c r="I37" s="175">
        <f>SUM(I31:I36)</f>
        <v>104655</v>
      </c>
      <c r="J37" s="175">
        <v>0</v>
      </c>
      <c r="K37" s="182">
        <f>SUM(K31:K36)</f>
        <v>104655</v>
      </c>
      <c r="N37" s="116">
        <f>H37-K37</f>
        <v>-5169</v>
      </c>
      <c r="O37" s="116">
        <f>+N37-K37</f>
        <v>-109824</v>
      </c>
    </row>
    <row r="38" spans="1:11" ht="14.25">
      <c r="A38" s="70"/>
      <c r="B38" s="72" t="s">
        <v>130</v>
      </c>
      <c r="C38" s="72"/>
      <c r="D38" s="72"/>
      <c r="E38" s="72"/>
      <c r="F38" s="182">
        <f>+F27+F37</f>
        <v>289486</v>
      </c>
      <c r="G38" s="182">
        <f>+G27+G37</f>
        <v>0</v>
      </c>
      <c r="H38" s="182">
        <f>+H27+H37</f>
        <v>289486</v>
      </c>
      <c r="I38" s="182">
        <f>+I27+I37</f>
        <v>264655</v>
      </c>
      <c r="J38" s="182">
        <v>0</v>
      </c>
      <c r="K38" s="175">
        <f>+K27+K37</f>
        <v>264655</v>
      </c>
    </row>
    <row r="39" spans="1:11" ht="14.25">
      <c r="A39" s="70"/>
      <c r="B39" s="72" t="s">
        <v>206</v>
      </c>
      <c r="C39" s="72"/>
      <c r="D39" s="72"/>
      <c r="E39" s="72"/>
      <c r="F39" s="182">
        <v>-49940</v>
      </c>
      <c r="G39" s="182">
        <v>0</v>
      </c>
      <c r="H39" s="182">
        <f>F39+G39</f>
        <v>-49940</v>
      </c>
      <c r="I39" s="182">
        <v>-49940</v>
      </c>
      <c r="J39" s="182">
        <v>0</v>
      </c>
      <c r="K39" s="182">
        <v>-49940</v>
      </c>
    </row>
    <row r="40" spans="1:11" s="6" customFormat="1" ht="15">
      <c r="A40" s="122"/>
      <c r="B40" s="69"/>
      <c r="C40" s="69"/>
      <c r="D40" s="69"/>
      <c r="E40" s="69"/>
      <c r="F40" s="183">
        <f>F38+F39</f>
        <v>239546</v>
      </c>
      <c r="G40" s="183">
        <v>0</v>
      </c>
      <c r="H40" s="183">
        <f>F40+G357</f>
        <v>239546</v>
      </c>
      <c r="I40" s="183">
        <f>I38+I39</f>
        <v>214715</v>
      </c>
      <c r="J40" s="183">
        <v>0</v>
      </c>
      <c r="K40" s="183">
        <f>K38+K39</f>
        <v>214715</v>
      </c>
    </row>
    <row r="41" spans="1:11" ht="14.25">
      <c r="A41" s="70"/>
      <c r="B41" s="72" t="s">
        <v>167</v>
      </c>
      <c r="C41" s="72"/>
      <c r="D41" s="72"/>
      <c r="E41" s="72"/>
      <c r="F41" s="72"/>
      <c r="G41" s="72"/>
      <c r="H41" s="72"/>
      <c r="I41" s="72"/>
      <c r="J41" s="72"/>
      <c r="K41" s="72"/>
    </row>
    <row r="42" spans="1:11" ht="14.25">
      <c r="A42" s="70"/>
      <c r="B42" s="72" t="s">
        <v>131</v>
      </c>
      <c r="C42" s="72"/>
      <c r="D42" s="72"/>
      <c r="E42" s="72"/>
      <c r="F42" s="179">
        <v>4851</v>
      </c>
      <c r="G42" s="179">
        <v>0</v>
      </c>
      <c r="H42" s="178">
        <f>+F42+G42</f>
        <v>4851</v>
      </c>
      <c r="I42" s="179">
        <v>10682</v>
      </c>
      <c r="J42" s="179">
        <v>0</v>
      </c>
      <c r="K42" s="179">
        <v>10682</v>
      </c>
    </row>
    <row r="43" spans="1:11" ht="15" thickBot="1">
      <c r="A43" s="70"/>
      <c r="B43" s="72" t="s">
        <v>132</v>
      </c>
      <c r="C43" s="72"/>
      <c r="D43" s="72"/>
      <c r="E43" s="72"/>
      <c r="F43" s="184">
        <f aca="true" t="shared" si="3" ref="F43:K43">F40+F42</f>
        <v>244397</v>
      </c>
      <c r="G43" s="184">
        <f t="shared" si="3"/>
        <v>0</v>
      </c>
      <c r="H43" s="184">
        <f t="shared" si="3"/>
        <v>244397</v>
      </c>
      <c r="I43" s="184">
        <f t="shared" si="3"/>
        <v>225397</v>
      </c>
      <c r="J43" s="184">
        <f t="shared" si="3"/>
        <v>0</v>
      </c>
      <c r="K43" s="184">
        <f t="shared" si="3"/>
        <v>225397</v>
      </c>
    </row>
    <row r="44" spans="1:11" ht="15" thickTop="1">
      <c r="A44" s="70"/>
      <c r="B44" s="72"/>
      <c r="C44" s="72"/>
      <c r="D44" s="72"/>
      <c r="E44" s="72"/>
      <c r="F44" s="70"/>
      <c r="G44" s="70"/>
      <c r="H44" s="70"/>
      <c r="I44" s="175"/>
      <c r="J44" s="71"/>
      <c r="K44" s="175"/>
    </row>
    <row r="72" ht="15" customHeight="1"/>
    <row r="73" ht="12.75" customHeight="1"/>
    <row r="74" ht="12.75" customHeight="1"/>
    <row r="75" ht="12.75" customHeight="1"/>
    <row r="76" spans="1:11" ht="12.75">
      <c r="A76" s="37"/>
      <c r="B76" s="37"/>
      <c r="C76" s="37"/>
      <c r="D76" s="37"/>
      <c r="E76" s="37"/>
      <c r="F76" s="185"/>
      <c r="G76" s="185"/>
      <c r="H76" s="185"/>
      <c r="I76" s="185"/>
      <c r="J76" s="185"/>
      <c r="K76" s="185"/>
    </row>
    <row r="77" spans="1:11" ht="12.75">
      <c r="A77" s="37"/>
      <c r="B77" s="37"/>
      <c r="C77" s="37"/>
      <c r="D77" s="37"/>
      <c r="E77" s="37"/>
      <c r="F77" s="185"/>
      <c r="G77" s="185"/>
      <c r="H77" s="185"/>
      <c r="I77" s="185"/>
      <c r="J77" s="185"/>
      <c r="K77" s="185"/>
    </row>
    <row r="78" spans="1:11" ht="12.75">
      <c r="A78" s="37"/>
      <c r="B78" s="37"/>
      <c r="C78" s="37"/>
      <c r="D78" s="37"/>
      <c r="E78" s="37"/>
      <c r="F78" s="185"/>
      <c r="G78" s="185"/>
      <c r="H78" s="185"/>
      <c r="I78" s="185"/>
      <c r="J78" s="185"/>
      <c r="K78" s="185"/>
    </row>
    <row r="79" spans="1:11" ht="12.75">
      <c r="A79" s="37"/>
      <c r="B79" s="37"/>
      <c r="C79" s="37"/>
      <c r="D79" s="37"/>
      <c r="E79" s="37"/>
      <c r="F79" s="185"/>
      <c r="G79" s="185"/>
      <c r="H79" s="185"/>
      <c r="I79" s="185"/>
      <c r="J79" s="185"/>
      <c r="K79" s="185"/>
    </row>
    <row r="80" spans="1:11" ht="12.75">
      <c r="A80" s="37"/>
      <c r="B80" s="37"/>
      <c r="C80" s="37"/>
      <c r="D80" s="37"/>
      <c r="E80" s="37"/>
      <c r="F80" s="185"/>
      <c r="G80" s="185"/>
      <c r="H80" s="185"/>
      <c r="I80" s="185"/>
      <c r="J80" s="185"/>
      <c r="K80" s="185"/>
    </row>
    <row r="81" spans="1:11" ht="12.75">
      <c r="A81" s="37"/>
      <c r="B81" s="37"/>
      <c r="C81" s="37"/>
      <c r="D81" s="37"/>
      <c r="E81" s="37"/>
      <c r="F81" s="185"/>
      <c r="G81" s="185"/>
      <c r="H81" s="185"/>
      <c r="I81" s="185"/>
      <c r="J81" s="185"/>
      <c r="K81" s="185"/>
    </row>
    <row r="82" spans="1:11" ht="12.75">
      <c r="A82" s="37"/>
      <c r="B82" s="37"/>
      <c r="C82" s="37"/>
      <c r="D82" s="37"/>
      <c r="E82" s="37"/>
      <c r="F82" s="185"/>
      <c r="G82" s="185"/>
      <c r="H82" s="185"/>
      <c r="I82" s="185"/>
      <c r="J82" s="185"/>
      <c r="K82" s="185"/>
    </row>
    <row r="83" spans="1:11" ht="12.75">
      <c r="A83" s="37"/>
      <c r="B83" s="37"/>
      <c r="C83" s="37"/>
      <c r="D83" s="37"/>
      <c r="E83" s="37"/>
      <c r="F83" s="185"/>
      <c r="G83" s="185"/>
      <c r="H83" s="185"/>
      <c r="I83" s="185"/>
      <c r="J83" s="185"/>
      <c r="K83" s="185"/>
    </row>
    <row r="84" spans="1:11" ht="12.75">
      <c r="A84" s="37"/>
      <c r="B84" s="37"/>
      <c r="C84" s="37"/>
      <c r="D84" s="37"/>
      <c r="E84" s="37"/>
      <c r="F84" s="185"/>
      <c r="G84" s="185"/>
      <c r="H84" s="185"/>
      <c r="I84" s="185"/>
      <c r="J84" s="185"/>
      <c r="K84" s="185"/>
    </row>
    <row r="85" spans="1:11" ht="12.75">
      <c r="A85" s="37"/>
      <c r="B85" s="37"/>
      <c r="C85" s="37"/>
      <c r="D85" s="37"/>
      <c r="E85" s="37"/>
      <c r="F85" s="185"/>
      <c r="G85" s="185"/>
      <c r="H85" s="185"/>
      <c r="I85" s="185"/>
      <c r="J85" s="185"/>
      <c r="K85" s="185"/>
    </row>
    <row r="86" spans="1:11" ht="12.75">
      <c r="A86" s="37"/>
      <c r="B86" s="37"/>
      <c r="C86" s="37"/>
      <c r="D86" s="37"/>
      <c r="E86" s="37"/>
      <c r="F86" s="185"/>
      <c r="G86" s="185"/>
      <c r="H86" s="185"/>
      <c r="I86" s="185"/>
      <c r="J86" s="185"/>
      <c r="K86" s="185"/>
    </row>
    <row r="87" spans="1:11" ht="12.75">
      <c r="A87" s="37"/>
      <c r="B87" s="37"/>
      <c r="C87" s="37"/>
      <c r="D87" s="37"/>
      <c r="E87" s="37"/>
      <c r="F87" s="185"/>
      <c r="G87" s="185"/>
      <c r="H87" s="185"/>
      <c r="I87" s="185"/>
      <c r="J87" s="185"/>
      <c r="K87" s="185"/>
    </row>
    <row r="88" spans="1:11" ht="12.75">
      <c r="A88" s="37"/>
      <c r="B88" s="37"/>
      <c r="C88" s="37"/>
      <c r="D88" s="37"/>
      <c r="E88" s="37"/>
      <c r="F88" s="185"/>
      <c r="G88" s="185"/>
      <c r="H88" s="185"/>
      <c r="I88" s="185"/>
      <c r="J88" s="185"/>
      <c r="K88" s="185"/>
    </row>
    <row r="89" spans="1:11" ht="12.75">
      <c r="A89" s="37"/>
      <c r="B89" s="37"/>
      <c r="C89" s="37"/>
      <c r="D89" s="37"/>
      <c r="E89" s="37"/>
      <c r="F89" s="185"/>
      <c r="G89" s="185"/>
      <c r="H89" s="185"/>
      <c r="I89" s="185"/>
      <c r="J89" s="185"/>
      <c r="K89" s="185"/>
    </row>
    <row r="90" spans="1:11" ht="12.75">
      <c r="A90" s="37"/>
      <c r="B90" s="37"/>
      <c r="C90" s="37"/>
      <c r="D90" s="37"/>
      <c r="E90" s="37"/>
      <c r="F90" s="185"/>
      <c r="G90" s="185"/>
      <c r="H90" s="185"/>
      <c r="I90" s="185"/>
      <c r="J90" s="185"/>
      <c r="K90" s="185"/>
    </row>
    <row r="91" spans="1:11" ht="12.75">
      <c r="A91" s="37"/>
      <c r="B91" s="37"/>
      <c r="C91" s="37"/>
      <c r="D91" s="37"/>
      <c r="E91" s="37"/>
      <c r="F91" s="185"/>
      <c r="G91" s="185"/>
      <c r="H91" s="185"/>
      <c r="I91" s="185"/>
      <c r="J91" s="185"/>
      <c r="K91" s="185"/>
    </row>
  </sheetData>
  <sheetProtection/>
  <mergeCells count="4">
    <mergeCell ref="B12:E12"/>
    <mergeCell ref="F4:H4"/>
    <mergeCell ref="I4:K4"/>
    <mergeCell ref="F7:K7"/>
  </mergeCells>
  <printOptions horizontalCentered="1"/>
  <pageMargins left="0.75" right="0.75" top="1" bottom="1" header="0.5" footer="0.5"/>
  <pageSetup fitToHeight="1" fitToWidth="1" horizontalDpi="1200" verticalDpi="1200" orientation="portrait" paperSize="12" scale="76" r:id="rId1"/>
</worksheet>
</file>

<file path=xl/worksheets/sheet7.xml><?xml version="1.0" encoding="utf-8"?>
<worksheet xmlns="http://schemas.openxmlformats.org/spreadsheetml/2006/main" xmlns:r="http://schemas.openxmlformats.org/officeDocument/2006/relationships">
  <sheetPr>
    <pageSetUpPr fitToPage="1"/>
  </sheetPr>
  <dimension ref="A1:K49"/>
  <sheetViews>
    <sheetView zoomScalePageLayoutView="0" workbookViewId="0" topLeftCell="A19">
      <selection activeCell="E44" sqref="E44"/>
    </sheetView>
  </sheetViews>
  <sheetFormatPr defaultColWidth="9.140625" defaultRowHeight="12.75"/>
  <cols>
    <col min="1" max="1" width="4.421875" style="0" bestFit="1" customWidth="1"/>
    <col min="4" max="4" width="5.7109375" style="0" customWidth="1"/>
    <col min="5" max="5" width="13.421875" style="0" customWidth="1"/>
    <col min="6" max="6" width="10.421875" style="0" bestFit="1" customWidth="1"/>
    <col min="7" max="7" width="11.00390625" style="0" bestFit="1" customWidth="1"/>
    <col min="9" max="9" width="15.7109375" style="0" bestFit="1" customWidth="1"/>
    <col min="10" max="10" width="1.421875" style="0" customWidth="1"/>
    <col min="11" max="11" width="15.00390625" style="0" bestFit="1" customWidth="1"/>
  </cols>
  <sheetData>
    <row r="1" spans="1:11" ht="15">
      <c r="A1" s="70"/>
      <c r="B1" s="72"/>
      <c r="C1" s="72"/>
      <c r="D1" s="72"/>
      <c r="E1" s="72"/>
      <c r="F1" s="70"/>
      <c r="G1" s="70"/>
      <c r="H1" s="70"/>
      <c r="I1" s="19" t="s">
        <v>66</v>
      </c>
      <c r="J1" s="19"/>
      <c r="K1" s="19" t="s">
        <v>133</v>
      </c>
    </row>
    <row r="2" spans="1:11" ht="15">
      <c r="A2" s="70"/>
      <c r="B2" s="72"/>
      <c r="C2" s="72"/>
      <c r="D2" s="72"/>
      <c r="E2" s="72"/>
      <c r="F2" s="70"/>
      <c r="G2" s="70"/>
      <c r="H2" s="70"/>
      <c r="I2" s="49">
        <v>2013</v>
      </c>
      <c r="J2" s="49"/>
      <c r="K2" s="49">
        <v>2012</v>
      </c>
    </row>
    <row r="3" spans="1:11" ht="15">
      <c r="A3" s="70"/>
      <c r="B3" s="72"/>
      <c r="C3" s="72"/>
      <c r="D3" s="72"/>
      <c r="E3" s="72"/>
      <c r="F3" s="70"/>
      <c r="G3" s="70"/>
      <c r="H3" s="70"/>
      <c r="I3" s="21" t="s">
        <v>63</v>
      </c>
      <c r="J3" s="21"/>
      <c r="K3" s="21" t="s">
        <v>134</v>
      </c>
    </row>
    <row r="4" spans="1:11" ht="14.25">
      <c r="A4" s="70"/>
      <c r="B4" s="72"/>
      <c r="C4" s="72"/>
      <c r="D4" s="72"/>
      <c r="E4" s="72"/>
      <c r="F4" s="70"/>
      <c r="G4" s="70"/>
      <c r="H4" s="70"/>
      <c r="I4" s="241" t="s">
        <v>135</v>
      </c>
      <c r="J4" s="241"/>
      <c r="K4" s="241"/>
    </row>
    <row r="5" spans="1:11" ht="15.75">
      <c r="A5" s="42" t="s">
        <v>136</v>
      </c>
      <c r="B5" s="69" t="s">
        <v>137</v>
      </c>
      <c r="C5" s="72"/>
      <c r="D5" s="72"/>
      <c r="E5" s="72"/>
      <c r="F5" s="70"/>
      <c r="G5" s="70"/>
      <c r="H5" s="70"/>
      <c r="I5" s="71"/>
      <c r="J5" s="71"/>
      <c r="K5" s="71"/>
    </row>
    <row r="6" spans="1:11" ht="15">
      <c r="A6" s="4"/>
      <c r="B6" s="4"/>
      <c r="C6" s="4"/>
      <c r="D6" s="74"/>
      <c r="E6" s="75"/>
      <c r="F6" s="74"/>
      <c r="G6" s="74"/>
      <c r="H6" s="74"/>
      <c r="I6" s="4"/>
      <c r="J6" s="4"/>
      <c r="K6" s="75"/>
    </row>
    <row r="7" spans="1:11" ht="15">
      <c r="A7" s="76"/>
      <c r="B7" s="232" t="s">
        <v>138</v>
      </c>
      <c r="C7" s="232"/>
      <c r="D7" s="232"/>
      <c r="E7" s="75"/>
      <c r="F7" s="74"/>
      <c r="G7" s="74"/>
      <c r="H7" s="74"/>
      <c r="I7" s="77"/>
      <c r="J7" s="78"/>
      <c r="K7" s="79"/>
    </row>
    <row r="8" spans="1:11" ht="15">
      <c r="A8" s="76"/>
      <c r="B8" s="232" t="s">
        <v>139</v>
      </c>
      <c r="C8" s="232"/>
      <c r="D8" s="232"/>
      <c r="E8" s="75"/>
      <c r="F8" s="74"/>
      <c r="G8" s="74"/>
      <c r="H8" s="74"/>
      <c r="I8" s="186">
        <v>34597</v>
      </c>
      <c r="J8" s="78"/>
      <c r="K8" s="187">
        <v>33303</v>
      </c>
    </row>
    <row r="9" spans="1:11" ht="15" customHeight="1">
      <c r="A9" s="76"/>
      <c r="B9" s="232" t="s">
        <v>140</v>
      </c>
      <c r="C9" s="232"/>
      <c r="D9" s="232"/>
      <c r="E9" s="232"/>
      <c r="F9" s="74"/>
      <c r="G9" s="74"/>
      <c r="H9" s="74"/>
      <c r="I9" s="186">
        <v>513786</v>
      </c>
      <c r="J9" s="78"/>
      <c r="K9" s="187">
        <v>283954</v>
      </c>
    </row>
    <row r="10" spans="1:11" ht="15">
      <c r="A10" s="76"/>
      <c r="B10" s="232" t="s">
        <v>141</v>
      </c>
      <c r="C10" s="232"/>
      <c r="D10" s="232"/>
      <c r="E10" s="75"/>
      <c r="F10" s="74"/>
      <c r="G10" s="74"/>
      <c r="H10" s="74"/>
      <c r="I10" s="186">
        <v>68477</v>
      </c>
      <c r="J10" s="78"/>
      <c r="K10" s="187">
        <v>109746</v>
      </c>
    </row>
    <row r="11" spans="1:11" ht="15">
      <c r="A11" s="76"/>
      <c r="B11" s="242" t="s">
        <v>215</v>
      </c>
      <c r="C11" s="242"/>
      <c r="D11" s="242"/>
      <c r="E11" s="75"/>
      <c r="F11" s="74"/>
      <c r="G11" s="74"/>
      <c r="H11" s="74"/>
      <c r="I11" s="186">
        <v>74200</v>
      </c>
      <c r="J11" s="78"/>
      <c r="K11" s="187">
        <v>5000</v>
      </c>
    </row>
    <row r="12" spans="1:11" ht="15">
      <c r="A12" s="76"/>
      <c r="B12" s="242" t="s">
        <v>216</v>
      </c>
      <c r="C12" s="242"/>
      <c r="D12" s="242"/>
      <c r="E12" s="75"/>
      <c r="F12" s="74"/>
      <c r="G12" s="74"/>
      <c r="H12" s="74"/>
      <c r="I12" s="186">
        <v>90260</v>
      </c>
      <c r="J12" s="78"/>
      <c r="K12" s="187"/>
    </row>
    <row r="13" spans="1:11" ht="15">
      <c r="A13" s="76"/>
      <c r="B13" s="232" t="s">
        <v>142</v>
      </c>
      <c r="C13" s="232"/>
      <c r="D13" s="232"/>
      <c r="E13" s="75"/>
      <c r="F13" s="74"/>
      <c r="G13" s="74"/>
      <c r="H13" s="74"/>
      <c r="I13" s="186">
        <v>476158</v>
      </c>
      <c r="J13" s="78"/>
      <c r="K13" s="187">
        <v>510045</v>
      </c>
    </row>
    <row r="14" spans="1:11" ht="15">
      <c r="A14" s="76"/>
      <c r="B14" s="232" t="s">
        <v>143</v>
      </c>
      <c r="C14" s="232"/>
      <c r="D14" s="232"/>
      <c r="E14" s="75"/>
      <c r="F14" s="74"/>
      <c r="G14" s="74"/>
      <c r="H14" s="74"/>
      <c r="I14" s="186">
        <v>93564</v>
      </c>
      <c r="J14" s="78"/>
      <c r="K14" s="187">
        <v>0</v>
      </c>
    </row>
    <row r="15" spans="1:11" ht="15">
      <c r="A15" s="76"/>
      <c r="B15" s="232" t="s">
        <v>144</v>
      </c>
      <c r="C15" s="232"/>
      <c r="D15" s="232"/>
      <c r="E15" s="75"/>
      <c r="F15" s="74"/>
      <c r="G15" s="74"/>
      <c r="H15" s="74"/>
      <c r="I15" s="186">
        <v>17760</v>
      </c>
      <c r="J15" s="78"/>
      <c r="K15" s="187">
        <v>57694</v>
      </c>
    </row>
    <row r="16" spans="1:11" ht="15" customHeight="1">
      <c r="A16" s="76"/>
      <c r="B16" s="232" t="s">
        <v>205</v>
      </c>
      <c r="C16" s="232"/>
      <c r="D16" s="232"/>
      <c r="E16" s="232"/>
      <c r="F16" s="74"/>
      <c r="G16" s="74"/>
      <c r="H16" s="74"/>
      <c r="I16" s="186">
        <v>72050</v>
      </c>
      <c r="J16" s="78"/>
      <c r="K16" s="187">
        <v>93504</v>
      </c>
    </row>
    <row r="17" spans="1:11" ht="15" customHeight="1">
      <c r="A17" s="76"/>
      <c r="B17" s="242" t="s">
        <v>217</v>
      </c>
      <c r="C17" s="242"/>
      <c r="D17" s="242"/>
      <c r="E17" s="127"/>
      <c r="F17" s="74"/>
      <c r="G17" s="74"/>
      <c r="H17" s="74"/>
      <c r="I17" s="186">
        <v>30576</v>
      </c>
      <c r="J17" s="78"/>
      <c r="K17" s="187"/>
    </row>
    <row r="18" spans="1:11" ht="15">
      <c r="A18" s="76"/>
      <c r="B18" s="232" t="s">
        <v>145</v>
      </c>
      <c r="C18" s="232"/>
      <c r="D18" s="232"/>
      <c r="E18" s="75"/>
      <c r="F18" s="74"/>
      <c r="G18" s="74"/>
      <c r="H18" s="74"/>
      <c r="I18" s="188">
        <v>37342</v>
      </c>
      <c r="J18" s="78"/>
      <c r="K18" s="187">
        <v>28660</v>
      </c>
    </row>
    <row r="19" spans="1:11" ht="15">
      <c r="A19" s="76"/>
      <c r="B19" s="4"/>
      <c r="C19" s="4"/>
      <c r="D19" s="4"/>
      <c r="E19" s="4"/>
      <c r="F19" s="4"/>
      <c r="G19" s="74"/>
      <c r="H19" s="74"/>
      <c r="I19" s="189">
        <f>SUM(I7:I18)</f>
        <v>1508770</v>
      </c>
      <c r="J19" s="78"/>
      <c r="K19" s="189">
        <f>SUM(K7:K18)</f>
        <v>1121906</v>
      </c>
    </row>
    <row r="20" spans="1:11" ht="15.75">
      <c r="A20" s="76"/>
      <c r="B20" s="32" t="s">
        <v>201</v>
      </c>
      <c r="C20" s="4"/>
      <c r="D20" s="4"/>
      <c r="E20" s="4"/>
      <c r="F20" s="4"/>
      <c r="G20" s="74"/>
      <c r="H20" s="74"/>
      <c r="I20" s="190">
        <v>0</v>
      </c>
      <c r="J20" s="78"/>
      <c r="K20" s="190">
        <v>0</v>
      </c>
    </row>
    <row r="21" spans="1:11" ht="15">
      <c r="A21" s="76"/>
      <c r="B21" s="4" t="s">
        <v>146</v>
      </c>
      <c r="C21" s="4"/>
      <c r="D21" s="4"/>
      <c r="E21" s="4"/>
      <c r="F21" s="4"/>
      <c r="G21" s="74"/>
      <c r="H21" s="74"/>
      <c r="I21" s="74">
        <f>+I19+I20</f>
        <v>1508770</v>
      </c>
      <c r="J21" s="78"/>
      <c r="K21" s="74">
        <f>+K19+K20</f>
        <v>1121906</v>
      </c>
    </row>
    <row r="22" spans="1:11" ht="15">
      <c r="A22" s="76"/>
      <c r="B22" s="4"/>
      <c r="C22" s="4"/>
      <c r="D22" s="4"/>
      <c r="E22" s="4"/>
      <c r="F22" s="4"/>
      <c r="G22" s="74"/>
      <c r="H22" s="74"/>
      <c r="I22" s="74"/>
      <c r="J22" s="78"/>
      <c r="K22" s="74"/>
    </row>
    <row r="23" spans="1:11" ht="15">
      <c r="A23" s="76"/>
      <c r="B23" s="4" t="s">
        <v>147</v>
      </c>
      <c r="C23" s="4"/>
      <c r="D23" s="4"/>
      <c r="E23" s="4"/>
      <c r="F23" s="4"/>
      <c r="G23" s="74"/>
      <c r="H23" s="74"/>
      <c r="I23" s="74">
        <v>-15668</v>
      </c>
      <c r="J23" s="78"/>
      <c r="K23" s="74">
        <v>-3645</v>
      </c>
    </row>
    <row r="24" spans="1:11" ht="15">
      <c r="A24" s="76"/>
      <c r="B24" s="4" t="s">
        <v>166</v>
      </c>
      <c r="C24" s="4"/>
      <c r="D24" s="4"/>
      <c r="E24" s="4"/>
      <c r="F24" s="4"/>
      <c r="G24" s="74"/>
      <c r="H24" s="74"/>
      <c r="I24" s="190">
        <v>-26593</v>
      </c>
      <c r="J24" s="78"/>
      <c r="K24" s="190">
        <v>-16975</v>
      </c>
    </row>
    <row r="25" spans="1:11" ht="15">
      <c r="A25" s="76"/>
      <c r="B25" s="4"/>
      <c r="C25" s="4"/>
      <c r="D25" s="4"/>
      <c r="E25" s="4"/>
      <c r="F25" s="4"/>
      <c r="G25" s="74"/>
      <c r="H25" s="74"/>
      <c r="I25" s="74">
        <f>SUM(I23:I24)</f>
        <v>-42261</v>
      </c>
      <c r="J25" s="78"/>
      <c r="K25" s="74">
        <f>SUM(K23:K24)</f>
        <v>-20620</v>
      </c>
    </row>
    <row r="26" spans="1:11" ht="15.75" thickBot="1">
      <c r="A26" s="76"/>
      <c r="B26" s="4" t="s">
        <v>148</v>
      </c>
      <c r="C26" s="4"/>
      <c r="D26" s="4"/>
      <c r="E26" s="4"/>
      <c r="F26" s="4"/>
      <c r="G26" s="74"/>
      <c r="H26" s="74"/>
      <c r="I26" s="191">
        <f>+I21+I25</f>
        <v>1466509</v>
      </c>
      <c r="J26" s="78"/>
      <c r="K26" s="191">
        <f>+K21+K25</f>
        <v>1101286</v>
      </c>
    </row>
    <row r="27" spans="1:11" ht="15.75" thickTop="1">
      <c r="A27" s="76"/>
      <c r="B27" s="4"/>
      <c r="C27" s="4"/>
      <c r="D27" s="4"/>
      <c r="E27" s="4"/>
      <c r="F27" s="4"/>
      <c r="G27" s="74"/>
      <c r="H27" s="74"/>
      <c r="I27" s="74"/>
      <c r="J27" s="78"/>
      <c r="K27" s="74"/>
    </row>
    <row r="28" spans="1:11" ht="15">
      <c r="A28" s="42" t="s">
        <v>173</v>
      </c>
      <c r="B28" s="4" t="s">
        <v>174</v>
      </c>
      <c r="C28" s="4"/>
      <c r="D28" s="4"/>
      <c r="E28" s="4"/>
      <c r="F28" s="4"/>
      <c r="G28" s="74"/>
      <c r="H28" s="74"/>
      <c r="I28" s="74"/>
      <c r="J28" s="78"/>
      <c r="K28" s="74"/>
    </row>
    <row r="29" spans="1:11" ht="15">
      <c r="A29" s="42"/>
      <c r="B29" s="4"/>
      <c r="C29" s="4"/>
      <c r="D29" s="4"/>
      <c r="E29" s="4"/>
      <c r="F29" s="4"/>
      <c r="G29" s="74"/>
      <c r="H29" s="74"/>
      <c r="I29" s="74"/>
      <c r="J29" s="78"/>
      <c r="K29" s="74"/>
    </row>
    <row r="30" spans="1:11" ht="15">
      <c r="A30" s="76"/>
      <c r="B30" s="4"/>
      <c r="C30" s="4"/>
      <c r="D30" s="4"/>
      <c r="E30" s="234" t="s">
        <v>232</v>
      </c>
      <c r="F30" s="234"/>
      <c r="G30" s="234"/>
      <c r="H30" s="237" t="s">
        <v>212</v>
      </c>
      <c r="I30" s="238"/>
      <c r="J30" s="238"/>
      <c r="K30" s="239"/>
    </row>
    <row r="31" spans="1:11" ht="15">
      <c r="A31" s="76"/>
      <c r="B31" s="4"/>
      <c r="C31" s="4"/>
      <c r="D31" s="4"/>
      <c r="E31" s="108" t="s">
        <v>180</v>
      </c>
      <c r="F31" s="108" t="s">
        <v>181</v>
      </c>
      <c r="G31" s="109" t="s">
        <v>117</v>
      </c>
      <c r="H31" s="124" t="s">
        <v>180</v>
      </c>
      <c r="I31" s="124" t="s">
        <v>181</v>
      </c>
      <c r="J31" s="110"/>
      <c r="K31" s="123" t="s">
        <v>117</v>
      </c>
    </row>
    <row r="32" spans="1:11" ht="15">
      <c r="A32" s="76"/>
      <c r="C32" s="4"/>
      <c r="D32" s="4"/>
      <c r="E32" s="4"/>
      <c r="F32" s="4"/>
      <c r="G32" s="74"/>
      <c r="H32" s="74"/>
      <c r="I32" s="74"/>
      <c r="J32" s="78"/>
      <c r="K32" s="74"/>
    </row>
    <row r="33" spans="1:11" ht="15">
      <c r="A33" s="76"/>
      <c r="B33" s="4" t="s">
        <v>175</v>
      </c>
      <c r="C33" s="4"/>
      <c r="D33" s="4"/>
      <c r="E33" s="23">
        <f>+H37</f>
        <v>3645</v>
      </c>
      <c r="F33" s="23">
        <f>+I37</f>
        <v>16975</v>
      </c>
      <c r="G33" s="74">
        <f>F33+E33</f>
        <v>20620</v>
      </c>
      <c r="H33" s="74">
        <v>0</v>
      </c>
      <c r="I33" s="74">
        <v>5428</v>
      </c>
      <c r="J33" s="78"/>
      <c r="K33" s="74">
        <f>H33+I33</f>
        <v>5428</v>
      </c>
    </row>
    <row r="34" spans="1:11" ht="15">
      <c r="A34" s="76"/>
      <c r="B34" s="4" t="s">
        <v>176</v>
      </c>
      <c r="C34" s="4"/>
      <c r="D34" s="4"/>
      <c r="E34" s="23">
        <f>15668-3645</f>
        <v>12023</v>
      </c>
      <c r="F34" s="23">
        <f>26593-16975</f>
        <v>9618</v>
      </c>
      <c r="G34" s="74">
        <f>F34+E34</f>
        <v>21641</v>
      </c>
      <c r="H34" s="74">
        <v>3645</v>
      </c>
      <c r="I34" s="74">
        <v>11547</v>
      </c>
      <c r="J34" s="78"/>
      <c r="K34" s="74">
        <f>H34+I34</f>
        <v>15192</v>
      </c>
    </row>
    <row r="35" spans="1:11" ht="15">
      <c r="A35" s="76"/>
      <c r="B35" s="4" t="s">
        <v>177</v>
      </c>
      <c r="C35" s="4"/>
      <c r="D35" s="4"/>
      <c r="E35" s="23">
        <v>0</v>
      </c>
      <c r="F35" s="23">
        <v>0</v>
      </c>
      <c r="G35" s="74">
        <f>F35+E35</f>
        <v>0</v>
      </c>
      <c r="H35" s="74">
        <v>0</v>
      </c>
      <c r="I35" s="74">
        <v>0</v>
      </c>
      <c r="J35" s="78"/>
      <c r="K35" s="74">
        <f>I35+H35</f>
        <v>0</v>
      </c>
    </row>
    <row r="36" spans="1:11" ht="15">
      <c r="A36" s="76"/>
      <c r="B36" s="4" t="s">
        <v>178</v>
      </c>
      <c r="C36" s="4"/>
      <c r="D36" s="4"/>
      <c r="E36" s="23">
        <v>0</v>
      </c>
      <c r="F36" s="23">
        <v>0</v>
      </c>
      <c r="G36" s="74">
        <f>F36+E36</f>
        <v>0</v>
      </c>
      <c r="H36" s="74">
        <v>0</v>
      </c>
      <c r="I36" s="74">
        <v>0</v>
      </c>
      <c r="J36" s="78"/>
      <c r="K36" s="74">
        <f>I36+H36</f>
        <v>0</v>
      </c>
    </row>
    <row r="37" spans="1:11" ht="16.5" thickBot="1">
      <c r="A37" s="76"/>
      <c r="B37" s="4" t="s">
        <v>179</v>
      </c>
      <c r="C37" s="4"/>
      <c r="D37" s="4"/>
      <c r="E37" s="34">
        <f>SUM(E33:E36)</f>
        <v>15668</v>
      </c>
      <c r="F37" s="34">
        <f>SUM(F33:F36)</f>
        <v>26593</v>
      </c>
      <c r="G37" s="34">
        <f>SUM(G33:G36)</f>
        <v>42261</v>
      </c>
      <c r="H37" s="34">
        <f>SUM(H33:H36)</f>
        <v>3645</v>
      </c>
      <c r="I37" s="111">
        <f>SUM(I33:I36)</f>
        <v>16975</v>
      </c>
      <c r="J37" s="78"/>
      <c r="K37" s="111">
        <f>SUM(K33:K36)</f>
        <v>20620</v>
      </c>
    </row>
    <row r="38" spans="1:11" ht="13.5" thickTop="1">
      <c r="A38" s="37"/>
      <c r="B38" s="37"/>
      <c r="C38" s="37"/>
      <c r="D38" s="37"/>
      <c r="E38" s="37"/>
      <c r="F38" s="37"/>
      <c r="G38" s="37"/>
      <c r="H38" s="37"/>
      <c r="I38" s="37"/>
      <c r="J38" s="37"/>
      <c r="K38" s="37"/>
    </row>
    <row r="39" spans="1:11" ht="15" customHeight="1">
      <c r="A39" s="42" t="s">
        <v>190</v>
      </c>
      <c r="B39" s="236" t="s">
        <v>238</v>
      </c>
      <c r="C39" s="236"/>
      <c r="D39" s="236"/>
      <c r="E39" s="236"/>
      <c r="F39" s="236"/>
      <c r="G39" s="236"/>
      <c r="H39" s="236"/>
      <c r="I39" s="236"/>
      <c r="J39" s="236"/>
      <c r="K39" s="236"/>
    </row>
    <row r="40" spans="1:11" ht="12.75" customHeight="1">
      <c r="A40" s="37"/>
      <c r="B40" s="236"/>
      <c r="C40" s="236"/>
      <c r="D40" s="236"/>
      <c r="E40" s="236"/>
      <c r="F40" s="236"/>
      <c r="G40" s="236"/>
      <c r="H40" s="236"/>
      <c r="I40" s="236"/>
      <c r="J40" s="236"/>
      <c r="K40" s="236"/>
    </row>
    <row r="41" spans="1:11" ht="12.75" customHeight="1">
      <c r="A41" s="37"/>
      <c r="B41" s="236"/>
      <c r="C41" s="236"/>
      <c r="D41" s="236"/>
      <c r="E41" s="236"/>
      <c r="F41" s="236"/>
      <c r="G41" s="236"/>
      <c r="H41" s="236"/>
      <c r="I41" s="236"/>
      <c r="J41" s="236"/>
      <c r="K41" s="236"/>
    </row>
    <row r="42" spans="1:11" ht="12.75" customHeight="1">
      <c r="A42" s="37"/>
      <c r="B42" s="107"/>
      <c r="C42" s="107"/>
      <c r="D42" s="107"/>
      <c r="E42" s="107"/>
      <c r="F42" s="237" t="s">
        <v>232</v>
      </c>
      <c r="G42" s="238"/>
      <c r="H42" s="238"/>
      <c r="I42" s="238"/>
      <c r="J42" s="238"/>
      <c r="K42" s="239"/>
    </row>
    <row r="43" spans="6:11" ht="12.75">
      <c r="F43" s="240" t="s">
        <v>182</v>
      </c>
      <c r="G43" s="240"/>
      <c r="H43" s="240"/>
      <c r="I43" s="112" t="s">
        <v>185</v>
      </c>
      <c r="K43" s="112" t="s">
        <v>185</v>
      </c>
    </row>
    <row r="44" spans="6:11" ht="12.75">
      <c r="F44" s="114" t="s">
        <v>183</v>
      </c>
      <c r="G44" s="114" t="s">
        <v>184</v>
      </c>
      <c r="H44" s="114" t="s">
        <v>117</v>
      </c>
      <c r="I44" s="113" t="s">
        <v>186</v>
      </c>
      <c r="K44" s="113" t="s">
        <v>208</v>
      </c>
    </row>
    <row r="46" spans="2:11" ht="12.75">
      <c r="B46" t="s">
        <v>187</v>
      </c>
      <c r="F46" s="22">
        <f>26669-6232-10747</f>
        <v>9690</v>
      </c>
      <c r="G46" s="22">
        <v>0</v>
      </c>
      <c r="H46" s="22">
        <f>G46+F46</f>
        <v>9690</v>
      </c>
      <c r="I46" s="22">
        <f>15668-2852-10436</f>
        <v>2380</v>
      </c>
      <c r="J46" s="22"/>
      <c r="K46" s="22">
        <f>I46</f>
        <v>2380</v>
      </c>
    </row>
    <row r="47" spans="2:11" ht="12.75">
      <c r="B47" t="s">
        <v>188</v>
      </c>
      <c r="F47" s="22">
        <v>6232</v>
      </c>
      <c r="G47" s="22">
        <v>0</v>
      </c>
      <c r="H47" s="22">
        <f>G47+F47</f>
        <v>6232</v>
      </c>
      <c r="I47" s="22">
        <v>2852</v>
      </c>
      <c r="J47" s="22"/>
      <c r="K47" s="22">
        <f>I47</f>
        <v>2852</v>
      </c>
    </row>
    <row r="48" spans="2:11" ht="12.75">
      <c r="B48" t="s">
        <v>189</v>
      </c>
      <c r="F48" s="22">
        <v>10747</v>
      </c>
      <c r="G48" s="22">
        <v>0</v>
      </c>
      <c r="H48" s="22">
        <f>G48+F48</f>
        <v>10747</v>
      </c>
      <c r="I48" s="22">
        <v>10436</v>
      </c>
      <c r="J48" s="22"/>
      <c r="K48" s="22">
        <f>I48</f>
        <v>10436</v>
      </c>
    </row>
    <row r="49" spans="6:11" ht="13.5" thickBot="1">
      <c r="F49" s="115">
        <f>SUM(F46:F48)</f>
        <v>26669</v>
      </c>
      <c r="G49" s="115">
        <f>SUM(G46:G48)</f>
        <v>0</v>
      </c>
      <c r="H49" s="115">
        <f>SUM(H46:H48)</f>
        <v>26669</v>
      </c>
      <c r="I49" s="115">
        <f>SUM(I46:I48)</f>
        <v>15668</v>
      </c>
      <c r="J49" s="22"/>
      <c r="K49" s="115">
        <f>SUM(K46:K48)</f>
        <v>15668</v>
      </c>
    </row>
    <row r="50" ht="13.5" thickTop="1"/>
  </sheetData>
  <sheetProtection/>
  <mergeCells count="18">
    <mergeCell ref="B11:D11"/>
    <mergeCell ref="B12:D12"/>
    <mergeCell ref="B17:D17"/>
    <mergeCell ref="B15:D15"/>
    <mergeCell ref="H30:K30"/>
    <mergeCell ref="E30:G30"/>
    <mergeCell ref="B13:D13"/>
    <mergeCell ref="B14:D14"/>
    <mergeCell ref="B39:K41"/>
    <mergeCell ref="B16:E16"/>
    <mergeCell ref="B9:E9"/>
    <mergeCell ref="F42:K42"/>
    <mergeCell ref="F43:H43"/>
    <mergeCell ref="I4:K4"/>
    <mergeCell ref="B7:D7"/>
    <mergeCell ref="B8:D8"/>
    <mergeCell ref="B18:D18"/>
    <mergeCell ref="B10:D10"/>
  </mergeCells>
  <printOptions horizontalCentered="1"/>
  <pageMargins left="0.75" right="0.75" top="1" bottom="1" header="0.5" footer="0.5"/>
  <pageSetup fitToHeight="1" fitToWidth="1" horizontalDpi="1200" verticalDpi="1200" orientation="portrait" paperSize="12" scale="87" r:id="rId1"/>
</worksheet>
</file>

<file path=xl/worksheets/sheet8.xml><?xml version="1.0" encoding="utf-8"?>
<worksheet xmlns="http://schemas.openxmlformats.org/spreadsheetml/2006/main" xmlns:r="http://schemas.openxmlformats.org/officeDocument/2006/relationships">
  <sheetPr>
    <pageSetUpPr fitToPage="1"/>
  </sheetPr>
  <dimension ref="A1:K54"/>
  <sheetViews>
    <sheetView tabSelected="1" zoomScalePageLayoutView="0" workbookViewId="0" topLeftCell="A35">
      <selection activeCell="G60" sqref="G60"/>
    </sheetView>
  </sheetViews>
  <sheetFormatPr defaultColWidth="9.140625" defaultRowHeight="12.75"/>
  <cols>
    <col min="1" max="1" width="4.57421875" style="37" bestFit="1" customWidth="1"/>
    <col min="2" max="8" width="9.140625" style="37" customWidth="1"/>
    <col min="9" max="9" width="15.7109375" style="37" bestFit="1" customWidth="1"/>
    <col min="10" max="10" width="1.57421875" style="37" customWidth="1"/>
    <col min="11" max="11" width="15.00390625" style="37" bestFit="1" customWidth="1"/>
    <col min="12" max="16384" width="9.140625" style="37" customWidth="1"/>
  </cols>
  <sheetData>
    <row r="1" spans="1:11" ht="15.75">
      <c r="A1" s="81"/>
      <c r="B1" s="4"/>
      <c r="C1" s="4"/>
      <c r="D1" s="4"/>
      <c r="E1" s="4"/>
      <c r="F1" s="4"/>
      <c r="G1" s="4"/>
      <c r="H1" s="4"/>
      <c r="I1" s="244" t="s">
        <v>66</v>
      </c>
      <c r="J1" s="244"/>
      <c r="K1" s="244" t="s">
        <v>133</v>
      </c>
    </row>
    <row r="2" spans="1:11" ht="15.75">
      <c r="A2" s="81"/>
      <c r="B2" s="4"/>
      <c r="C2" s="4"/>
      <c r="D2" s="4"/>
      <c r="E2" s="4"/>
      <c r="F2" s="4"/>
      <c r="G2" s="4"/>
      <c r="H2" s="4"/>
      <c r="I2" s="245">
        <v>2013</v>
      </c>
      <c r="J2" s="245"/>
      <c r="K2" s="245">
        <v>2012</v>
      </c>
    </row>
    <row r="3" spans="1:11" ht="15.75">
      <c r="A3" s="81"/>
      <c r="B3" s="4"/>
      <c r="C3" s="4"/>
      <c r="D3" s="4"/>
      <c r="E3" s="4"/>
      <c r="F3" s="4"/>
      <c r="G3" s="4"/>
      <c r="H3" s="4"/>
      <c r="I3" s="246" t="s">
        <v>63</v>
      </c>
      <c r="J3" s="246"/>
      <c r="K3" s="246" t="s">
        <v>134</v>
      </c>
    </row>
    <row r="4" spans="1:11" ht="15">
      <c r="A4" s="81"/>
      <c r="B4" s="4"/>
      <c r="C4" s="4"/>
      <c r="D4" s="4"/>
      <c r="E4" s="4"/>
      <c r="F4" s="4"/>
      <c r="G4" s="4"/>
      <c r="H4" s="4"/>
      <c r="I4" s="235" t="s">
        <v>135</v>
      </c>
      <c r="J4" s="235"/>
      <c r="K4" s="235"/>
    </row>
    <row r="5" spans="1:11" ht="15">
      <c r="A5" s="81"/>
      <c r="B5" s="4"/>
      <c r="C5" s="4"/>
      <c r="D5" s="4"/>
      <c r="E5" s="4"/>
      <c r="F5" s="4"/>
      <c r="G5" s="4"/>
      <c r="H5" s="4"/>
      <c r="I5" s="4"/>
      <c r="J5" s="82"/>
      <c r="K5" s="83"/>
    </row>
    <row r="6" spans="1:11" ht="15.75">
      <c r="A6" s="247">
        <v>8</v>
      </c>
      <c r="B6" s="248" t="s">
        <v>32</v>
      </c>
      <c r="C6" s="4"/>
      <c r="D6" s="4"/>
      <c r="E6" s="4"/>
      <c r="F6" s="4"/>
      <c r="G6" s="4"/>
      <c r="H6" s="4"/>
      <c r="I6" s="84"/>
      <c r="J6" s="85"/>
      <c r="K6" s="84"/>
    </row>
    <row r="7" spans="1:11" ht="15">
      <c r="A7" s="4"/>
      <c r="B7" s="249"/>
      <c r="C7" s="4"/>
      <c r="D7" s="4"/>
      <c r="E7" s="4"/>
      <c r="F7" s="4"/>
      <c r="G7" s="4"/>
      <c r="H7" s="4"/>
      <c r="I7" s="84"/>
      <c r="J7" s="85"/>
      <c r="K7" s="84"/>
    </row>
    <row r="8" spans="1:11" ht="15.75" thickBot="1">
      <c r="A8" s="42" t="s">
        <v>149</v>
      </c>
      <c r="B8" s="249" t="s">
        <v>150</v>
      </c>
      <c r="C8" s="4"/>
      <c r="D8" s="4"/>
      <c r="E8" s="4"/>
      <c r="F8" s="4"/>
      <c r="G8" s="4"/>
      <c r="H8" s="4"/>
      <c r="I8" s="218">
        <f>72319+11577</f>
        <v>83896</v>
      </c>
      <c r="J8" s="30"/>
      <c r="K8" s="86">
        <v>42080</v>
      </c>
    </row>
    <row r="9" spans="1:11" ht="15.75" thickTop="1">
      <c r="A9" s="42"/>
      <c r="B9" s="249"/>
      <c r="C9" s="4"/>
      <c r="D9" s="4"/>
      <c r="E9" s="4"/>
      <c r="F9" s="4"/>
      <c r="G9" s="4"/>
      <c r="H9" s="4"/>
      <c r="I9" s="23"/>
      <c r="J9" s="30"/>
      <c r="K9" s="23"/>
    </row>
    <row r="10" spans="1:11" ht="15.75" thickBot="1">
      <c r="A10" s="42" t="s">
        <v>151</v>
      </c>
      <c r="B10" s="249" t="s">
        <v>165</v>
      </c>
      <c r="C10" s="4"/>
      <c r="D10" s="4"/>
      <c r="E10" s="4"/>
      <c r="F10" s="4"/>
      <c r="G10" s="4"/>
      <c r="H10" s="4"/>
      <c r="I10" s="86">
        <v>14350</v>
      </c>
      <c r="J10" s="30"/>
      <c r="K10" s="86">
        <v>16661</v>
      </c>
    </row>
    <row r="11" spans="1:11" ht="15.75" thickTop="1">
      <c r="A11" s="42"/>
      <c r="B11" s="249"/>
      <c r="C11" s="4"/>
      <c r="D11" s="4"/>
      <c r="E11" s="4"/>
      <c r="F11" s="4"/>
      <c r="G11" s="4"/>
      <c r="H11" s="4"/>
      <c r="I11" s="30"/>
      <c r="J11" s="30"/>
      <c r="K11" s="30"/>
    </row>
    <row r="12" spans="1:11" ht="15.75" thickBot="1">
      <c r="A12" s="42" t="s">
        <v>151</v>
      </c>
      <c r="B12" s="249" t="s">
        <v>152</v>
      </c>
      <c r="C12" s="4"/>
      <c r="D12" s="4"/>
      <c r="E12" s="4"/>
      <c r="F12" s="4"/>
      <c r="G12" s="4"/>
      <c r="H12" s="4"/>
      <c r="I12" s="86">
        <v>15856</v>
      </c>
      <c r="J12" s="30"/>
      <c r="K12" s="86">
        <v>22901</v>
      </c>
    </row>
    <row r="13" spans="1:11" ht="15.75" thickTop="1">
      <c r="A13" s="42"/>
      <c r="B13" s="249"/>
      <c r="C13" s="4"/>
      <c r="D13" s="4"/>
      <c r="E13" s="4"/>
      <c r="F13" s="4"/>
      <c r="G13" s="4"/>
      <c r="H13" s="4"/>
      <c r="I13" s="23"/>
      <c r="J13" s="30"/>
      <c r="K13" s="30"/>
    </row>
    <row r="14" spans="1:11" ht="15">
      <c r="A14" s="42"/>
      <c r="B14" s="250" t="s">
        <v>153</v>
      </c>
      <c r="C14" s="250"/>
      <c r="D14" s="250"/>
      <c r="E14" s="250"/>
      <c r="F14" s="250"/>
      <c r="G14" s="250"/>
      <c r="H14" s="250"/>
      <c r="I14" s="250"/>
      <c r="J14" s="250"/>
      <c r="K14" s="250"/>
    </row>
    <row r="15" spans="1:11" ht="15">
      <c r="A15" s="42"/>
      <c r="B15" s="250"/>
      <c r="C15" s="250"/>
      <c r="D15" s="250"/>
      <c r="E15" s="250"/>
      <c r="F15" s="250"/>
      <c r="G15" s="250"/>
      <c r="H15" s="250"/>
      <c r="I15" s="250"/>
      <c r="J15" s="250"/>
      <c r="K15" s="250"/>
    </row>
    <row r="16" spans="1:11" ht="15">
      <c r="A16" s="4"/>
      <c r="B16" s="250"/>
      <c r="C16" s="250"/>
      <c r="D16" s="250"/>
      <c r="E16" s="250"/>
      <c r="F16" s="250"/>
      <c r="G16" s="250"/>
      <c r="H16" s="250"/>
      <c r="I16" s="250"/>
      <c r="J16" s="250"/>
      <c r="K16" s="250"/>
    </row>
    <row r="17" spans="1:11" ht="15">
      <c r="A17" s="4"/>
      <c r="B17" s="251"/>
      <c r="C17" s="251"/>
      <c r="D17" s="251"/>
      <c r="E17" s="251"/>
      <c r="F17" s="251"/>
      <c r="G17" s="251"/>
      <c r="H17" s="251"/>
      <c r="I17" s="251"/>
      <c r="J17" s="251"/>
      <c r="K17" s="251"/>
    </row>
    <row r="18" spans="1:11" ht="15.75">
      <c r="A18" s="87" t="s">
        <v>154</v>
      </c>
      <c r="B18" s="252" t="s">
        <v>155</v>
      </c>
      <c r="C18" s="4"/>
      <c r="D18" s="4"/>
      <c r="E18" s="4"/>
      <c r="F18" s="4"/>
      <c r="G18" s="23"/>
      <c r="H18" s="88"/>
      <c r="I18" s="85"/>
      <c r="J18" s="85"/>
      <c r="K18" s="85"/>
    </row>
    <row r="19" spans="1:11" ht="15">
      <c r="A19" s="89"/>
      <c r="B19" s="253"/>
      <c r="C19" s="4"/>
      <c r="D19" s="4"/>
      <c r="E19" s="4"/>
      <c r="F19" s="4"/>
      <c r="G19" s="23"/>
      <c r="H19" s="88"/>
      <c r="I19" s="85"/>
      <c r="J19" s="85"/>
      <c r="K19" s="85"/>
    </row>
    <row r="20" spans="1:11" ht="15">
      <c r="A20" s="90" t="s">
        <v>156</v>
      </c>
      <c r="B20" s="254" t="s">
        <v>157</v>
      </c>
      <c r="C20" s="254"/>
      <c r="D20" s="254"/>
      <c r="E20" s="254"/>
      <c r="F20" s="254"/>
      <c r="G20" s="254"/>
      <c r="H20" s="254"/>
      <c r="I20" s="254"/>
      <c r="J20" s="254"/>
      <c r="K20" s="254"/>
    </row>
    <row r="21" spans="1:11" ht="15">
      <c r="A21" s="90"/>
      <c r="B21" s="254"/>
      <c r="C21" s="254"/>
      <c r="D21" s="254"/>
      <c r="E21" s="254"/>
      <c r="F21" s="254"/>
      <c r="G21" s="254"/>
      <c r="H21" s="254"/>
      <c r="I21" s="254"/>
      <c r="J21" s="254"/>
      <c r="K21" s="254"/>
    </row>
    <row r="22" spans="1:11" ht="15">
      <c r="A22" s="90"/>
      <c r="B22" s="254"/>
      <c r="C22" s="254"/>
      <c r="D22" s="254"/>
      <c r="E22" s="254"/>
      <c r="F22" s="254"/>
      <c r="G22" s="254"/>
      <c r="H22" s="254"/>
      <c r="I22" s="254"/>
      <c r="J22" s="254"/>
      <c r="K22" s="254"/>
    </row>
    <row r="23" spans="1:11" ht="15">
      <c r="A23" s="90"/>
      <c r="B23" s="254"/>
      <c r="C23" s="254"/>
      <c r="D23" s="254"/>
      <c r="E23" s="254"/>
      <c r="F23" s="254"/>
      <c r="G23" s="254"/>
      <c r="H23" s="254"/>
      <c r="I23" s="254"/>
      <c r="J23" s="254"/>
      <c r="K23" s="254"/>
    </row>
    <row r="24" spans="1:11" ht="15">
      <c r="A24" s="90"/>
      <c r="B24" s="254"/>
      <c r="C24" s="254"/>
      <c r="D24" s="254"/>
      <c r="E24" s="254"/>
      <c r="F24" s="254"/>
      <c r="G24" s="254"/>
      <c r="H24" s="254"/>
      <c r="I24" s="254"/>
      <c r="J24" s="254"/>
      <c r="K24" s="254"/>
    </row>
    <row r="25" spans="1:11" ht="15">
      <c r="A25" s="89"/>
      <c r="B25" s="254"/>
      <c r="C25" s="254"/>
      <c r="D25" s="254"/>
      <c r="E25" s="254"/>
      <c r="F25" s="254"/>
      <c r="G25" s="254"/>
      <c r="H25" s="254"/>
      <c r="I25" s="254"/>
      <c r="J25" s="254"/>
      <c r="K25" s="254"/>
    </row>
    <row r="26" spans="1:11" ht="15">
      <c r="A26" s="89"/>
      <c r="B26" s="255"/>
      <c r="C26" s="255"/>
      <c r="D26" s="255"/>
      <c r="E26" s="255"/>
      <c r="F26" s="255"/>
      <c r="G26" s="255"/>
      <c r="H26" s="255"/>
      <c r="I26" s="255"/>
      <c r="J26" s="255"/>
      <c r="K26" s="255"/>
    </row>
    <row r="27" spans="1:11" ht="15">
      <c r="A27" s="90" t="s">
        <v>158</v>
      </c>
      <c r="B27" s="243" t="s">
        <v>159</v>
      </c>
      <c r="C27" s="243"/>
      <c r="D27" s="243"/>
      <c r="E27" s="243"/>
      <c r="F27" s="243"/>
      <c r="G27" s="243"/>
      <c r="H27" s="243"/>
      <c r="I27" s="243"/>
      <c r="J27" s="243"/>
      <c r="K27" s="243"/>
    </row>
    <row r="28" spans="1:11" ht="15">
      <c r="A28" s="90"/>
      <c r="B28" s="243"/>
      <c r="C28" s="243"/>
      <c r="D28" s="243"/>
      <c r="E28" s="243"/>
      <c r="F28" s="243"/>
      <c r="G28" s="243"/>
      <c r="H28" s="243"/>
      <c r="I28" s="243"/>
      <c r="J28" s="243"/>
      <c r="K28" s="243"/>
    </row>
    <row r="29" spans="1:11" ht="15.75">
      <c r="A29" s="90"/>
      <c r="B29" s="91"/>
      <c r="C29" s="91"/>
      <c r="D29" s="91"/>
      <c r="E29" s="91"/>
      <c r="F29" s="91"/>
      <c r="G29" s="91"/>
      <c r="H29" s="91"/>
      <c r="I29" s="244" t="s">
        <v>66</v>
      </c>
      <c r="J29" s="244"/>
      <c r="K29" s="244" t="s">
        <v>133</v>
      </c>
    </row>
    <row r="30" spans="1:11" ht="15.75">
      <c r="A30" s="90"/>
      <c r="B30" s="91"/>
      <c r="C30" s="91"/>
      <c r="D30" s="91"/>
      <c r="E30" s="91"/>
      <c r="F30" s="91"/>
      <c r="G30" s="91"/>
      <c r="H30" s="91"/>
      <c r="I30" s="245">
        <v>2013</v>
      </c>
      <c r="J30" s="245"/>
      <c r="K30" s="245">
        <v>2012</v>
      </c>
    </row>
    <row r="31" spans="1:11" ht="15.75">
      <c r="A31" s="90"/>
      <c r="B31" s="91"/>
      <c r="C31" s="91"/>
      <c r="D31" s="91"/>
      <c r="E31" s="91"/>
      <c r="F31" s="91"/>
      <c r="G31" s="91"/>
      <c r="H31" s="91"/>
      <c r="I31" s="246" t="s">
        <v>63</v>
      </c>
      <c r="J31" s="246"/>
      <c r="K31" s="246" t="s">
        <v>134</v>
      </c>
    </row>
    <row r="32" spans="1:11" ht="15">
      <c r="A32" s="7"/>
      <c r="B32" s="92"/>
      <c r="C32" s="92"/>
      <c r="D32" s="92"/>
      <c r="E32" s="92"/>
      <c r="F32" s="92"/>
      <c r="G32" s="92"/>
      <c r="H32" s="88"/>
      <c r="I32" s="241" t="s">
        <v>135</v>
      </c>
      <c r="J32" s="241"/>
      <c r="K32" s="241"/>
    </row>
    <row r="33" spans="1:11" ht="15">
      <c r="A33" s="7"/>
      <c r="B33" s="94"/>
      <c r="C33" s="4"/>
      <c r="D33" s="4"/>
      <c r="E33" s="4"/>
      <c r="F33" s="4"/>
      <c r="G33" s="23"/>
      <c r="H33" s="88"/>
      <c r="I33" s="85"/>
      <c r="J33" s="85"/>
      <c r="K33" s="85"/>
    </row>
    <row r="34" spans="1:11" ht="15">
      <c r="A34" s="7"/>
      <c r="B34" s="94"/>
      <c r="C34" s="95"/>
      <c r="D34" s="4"/>
      <c r="E34" s="4"/>
      <c r="F34" s="41"/>
      <c r="G34" s="23"/>
      <c r="H34" s="88"/>
      <c r="I34" s="85"/>
      <c r="J34" s="85"/>
      <c r="K34" s="85"/>
    </row>
    <row r="35" spans="1:11" ht="15">
      <c r="A35" s="7"/>
      <c r="B35" s="120" t="s">
        <v>202</v>
      </c>
      <c r="C35" s="95" t="s">
        <v>160</v>
      </c>
      <c r="D35" s="4"/>
      <c r="E35" s="4"/>
      <c r="F35" s="41"/>
      <c r="G35" s="23"/>
      <c r="H35" s="88"/>
      <c r="I35" s="217">
        <v>2310642</v>
      </c>
      <c r="J35" s="85"/>
      <c r="K35" s="85">
        <v>2147837</v>
      </c>
    </row>
    <row r="36" spans="1:11" ht="15">
      <c r="A36" s="7"/>
      <c r="B36" s="121"/>
      <c r="C36" s="95"/>
      <c r="D36" s="4"/>
      <c r="E36" s="4"/>
      <c r="F36" s="41"/>
      <c r="G36" s="23"/>
      <c r="H36" s="88"/>
      <c r="I36" s="85"/>
      <c r="J36" s="85"/>
      <c r="K36" s="85"/>
    </row>
    <row r="37" spans="1:11" ht="15">
      <c r="A37" s="7"/>
      <c r="B37" s="120" t="s">
        <v>202</v>
      </c>
      <c r="C37" s="95" t="s">
        <v>161</v>
      </c>
      <c r="D37" s="4"/>
      <c r="E37" s="4"/>
      <c r="F37" s="41"/>
      <c r="G37" s="23"/>
      <c r="H37" s="88"/>
      <c r="I37" s="85">
        <v>112027</v>
      </c>
      <c r="J37" s="85"/>
      <c r="K37" s="85">
        <v>152951</v>
      </c>
    </row>
    <row r="38" spans="1:11" ht="15">
      <c r="A38" s="7"/>
      <c r="B38" s="121"/>
      <c r="C38" s="95"/>
      <c r="D38" s="4"/>
      <c r="E38" s="4"/>
      <c r="F38" s="41"/>
      <c r="G38" s="23"/>
      <c r="H38" s="88"/>
      <c r="I38" s="85"/>
      <c r="J38" s="85"/>
      <c r="K38" s="85"/>
    </row>
    <row r="39" spans="1:11" ht="15">
      <c r="A39" s="7"/>
      <c r="B39" s="120" t="s">
        <v>202</v>
      </c>
      <c r="C39" s="95" t="s">
        <v>162</v>
      </c>
      <c r="D39" s="4"/>
      <c r="E39" s="4"/>
      <c r="F39" s="41"/>
      <c r="G39" s="23"/>
      <c r="H39" s="88"/>
      <c r="I39" s="85">
        <v>51015</v>
      </c>
      <c r="J39" s="85"/>
      <c r="K39" s="85">
        <v>51951</v>
      </c>
    </row>
    <row r="40" spans="1:11" ht="15">
      <c r="A40" s="7"/>
      <c r="B40" s="94"/>
      <c r="C40" s="95"/>
      <c r="D40" s="4"/>
      <c r="E40" s="4"/>
      <c r="F40" s="41"/>
      <c r="G40" s="23"/>
      <c r="H40" s="88"/>
      <c r="I40" s="85"/>
      <c r="J40" s="85"/>
      <c r="K40" s="85"/>
    </row>
    <row r="41" spans="1:11" ht="15">
      <c r="A41" s="7"/>
      <c r="B41" s="94"/>
      <c r="C41" s="4"/>
      <c r="D41" s="4"/>
      <c r="E41" s="4"/>
      <c r="F41" s="4"/>
      <c r="G41" s="23"/>
      <c r="H41" s="88"/>
      <c r="I41" s="85"/>
      <c r="J41" s="85"/>
      <c r="K41" s="85"/>
    </row>
    <row r="42" spans="1:11" ht="15.75">
      <c r="A42" s="96" t="s">
        <v>163</v>
      </c>
      <c r="B42" s="97" t="s">
        <v>164</v>
      </c>
      <c r="C42" s="98"/>
      <c r="D42" s="99"/>
      <c r="E42" s="98"/>
      <c r="F42" s="98"/>
      <c r="G42" s="98"/>
      <c r="H42" s="88"/>
      <c r="I42" s="85"/>
      <c r="J42" s="85"/>
      <c r="K42" s="85"/>
    </row>
    <row r="43" spans="1:11" ht="15">
      <c r="A43" s="100"/>
      <c r="B43" s="101"/>
      <c r="C43" s="98"/>
      <c r="D43" s="99"/>
      <c r="E43" s="98"/>
      <c r="F43" s="98"/>
      <c r="G43" s="98"/>
      <c r="H43" s="88"/>
      <c r="I43" s="85"/>
      <c r="J43" s="85"/>
      <c r="K43" s="85"/>
    </row>
    <row r="44" spans="1:11" ht="15">
      <c r="A44" s="100"/>
      <c r="B44" s="243" t="s">
        <v>240</v>
      </c>
      <c r="C44" s="243"/>
      <c r="D44" s="243"/>
      <c r="E44" s="243"/>
      <c r="F44" s="243"/>
      <c r="G44" s="243"/>
      <c r="H44" s="243"/>
      <c r="I44" s="243"/>
      <c r="J44" s="243"/>
      <c r="K44" s="243"/>
    </row>
    <row r="45" spans="1:11" ht="15">
      <c r="A45" s="102"/>
      <c r="B45" s="243"/>
      <c r="C45" s="243"/>
      <c r="D45" s="243"/>
      <c r="E45" s="243"/>
      <c r="F45" s="243"/>
      <c r="G45" s="243"/>
      <c r="H45" s="243"/>
      <c r="I45" s="243"/>
      <c r="J45" s="243"/>
      <c r="K45" s="243"/>
    </row>
    <row r="46" spans="1:11" ht="15">
      <c r="A46" s="102"/>
      <c r="B46" s="91"/>
      <c r="C46" s="91"/>
      <c r="D46" s="91"/>
      <c r="E46" s="91"/>
      <c r="F46" s="91"/>
      <c r="G46" s="91"/>
      <c r="H46" s="91"/>
      <c r="I46" s="91"/>
      <c r="J46" s="91"/>
      <c r="K46" s="91"/>
    </row>
    <row r="47" spans="1:11" ht="15">
      <c r="A47" s="102"/>
      <c r="B47" s="91"/>
      <c r="C47" s="91"/>
      <c r="D47" s="91"/>
      <c r="E47" s="91"/>
      <c r="F47" s="91"/>
      <c r="G47" s="91"/>
      <c r="H47" s="91"/>
      <c r="I47" s="91"/>
      <c r="J47" s="91"/>
      <c r="K47" s="91"/>
    </row>
    <row r="48" spans="1:11" ht="15">
      <c r="A48" s="102"/>
      <c r="B48" s="91"/>
      <c r="C48" s="91"/>
      <c r="D48" s="91"/>
      <c r="E48" s="91"/>
      <c r="F48" s="91"/>
      <c r="G48" s="91"/>
      <c r="H48" s="91"/>
      <c r="I48" s="91"/>
      <c r="J48" s="91"/>
      <c r="K48" s="91"/>
    </row>
    <row r="49" spans="1:11" ht="15">
      <c r="A49" s="102"/>
      <c r="B49" s="91"/>
      <c r="C49" s="91"/>
      <c r="D49" s="91"/>
      <c r="E49" s="91"/>
      <c r="F49" s="91"/>
      <c r="G49" s="91"/>
      <c r="H49" s="91"/>
      <c r="I49" s="91"/>
      <c r="J49" s="91"/>
      <c r="K49" s="91"/>
    </row>
    <row r="50" spans="1:11" ht="15">
      <c r="A50" s="102"/>
      <c r="B50" s="91"/>
      <c r="C50" s="91"/>
      <c r="D50" s="91"/>
      <c r="E50" s="91"/>
      <c r="F50" s="91"/>
      <c r="G50" s="91"/>
      <c r="H50" s="91"/>
      <c r="I50" s="91"/>
      <c r="J50" s="91"/>
      <c r="K50" s="91"/>
    </row>
    <row r="51" spans="1:11" ht="15">
      <c r="A51" s="102"/>
      <c r="B51" s="91"/>
      <c r="C51" s="91"/>
      <c r="D51" s="91"/>
      <c r="E51" s="91"/>
      <c r="F51" s="91"/>
      <c r="G51" s="91"/>
      <c r="H51" s="91"/>
      <c r="I51" s="91"/>
      <c r="J51" s="91"/>
      <c r="K51" s="91"/>
    </row>
    <row r="52" spans="1:11" ht="15">
      <c r="A52" s="7"/>
      <c r="B52" s="4"/>
      <c r="C52" s="4"/>
      <c r="D52" s="4"/>
      <c r="E52" s="4"/>
      <c r="F52" s="4"/>
      <c r="G52" s="4"/>
      <c r="H52" s="88"/>
      <c r="I52" s="85"/>
      <c r="J52" s="85"/>
      <c r="K52" s="85"/>
    </row>
    <row r="53" spans="1:11" ht="15">
      <c r="A53" s="7"/>
      <c r="B53" s="4"/>
      <c r="C53" s="4"/>
      <c r="D53" s="4"/>
      <c r="E53" s="4"/>
      <c r="F53" s="4"/>
      <c r="G53" s="4"/>
      <c r="H53" s="88"/>
      <c r="I53" s="85"/>
      <c r="J53" s="85"/>
      <c r="K53" s="85"/>
    </row>
    <row r="54" spans="1:11" ht="15">
      <c r="A54" s="7"/>
      <c r="B54" s="41" t="s">
        <v>110</v>
      </c>
      <c r="C54" s="41"/>
      <c r="D54" s="4"/>
      <c r="E54" s="103"/>
      <c r="F54" s="4"/>
      <c r="G54" s="41" t="s">
        <v>111</v>
      </c>
      <c r="H54" s="88"/>
      <c r="I54" s="85"/>
      <c r="J54" s="85"/>
      <c r="K54" s="41" t="s">
        <v>111</v>
      </c>
    </row>
  </sheetData>
  <sheetProtection/>
  <mergeCells count="6">
    <mergeCell ref="I32:K32"/>
    <mergeCell ref="B44:K45"/>
    <mergeCell ref="I4:K4"/>
    <mergeCell ref="B14:K16"/>
    <mergeCell ref="B20:K25"/>
    <mergeCell ref="B27:K28"/>
  </mergeCells>
  <printOptions horizontalCentered="1"/>
  <pageMargins left="0.75" right="0.75" top="1" bottom="1" header="0.5" footer="0.5"/>
  <pageSetup fitToHeight="1" fitToWidth="1" horizontalDpi="1200" verticalDpi="1200" orientation="portrait" paperSize="12"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CFO</dc:creator>
  <cp:keywords/>
  <dc:description/>
  <cp:lastModifiedBy>Rafique Kashmiri</cp:lastModifiedBy>
  <cp:lastPrinted>2013-12-04T06:31:28Z</cp:lastPrinted>
  <dcterms:created xsi:type="dcterms:W3CDTF">1996-10-14T23:33:28Z</dcterms:created>
  <dcterms:modified xsi:type="dcterms:W3CDTF">2013-12-04T06:33:12Z</dcterms:modified>
  <cp:category/>
  <cp:version/>
  <cp:contentType/>
  <cp:contentStatus/>
</cp:coreProperties>
</file>